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65371" windowWidth="15480" windowHeight="8295" activeTab="0"/>
  </bookViews>
  <sheets>
    <sheet name="Data" sheetId="1" r:id="rId1"/>
    <sheet name="Graph" sheetId="2" r:id="rId2"/>
    <sheet name="Source data" sheetId="3" r:id="rId3"/>
    <sheet name="Info" sheetId="4" r:id="rId4"/>
  </sheets>
  <definedNames/>
  <calcPr fullCalcOnLoad="1" iterate="1" iterateCount="100" iterateDelta="0.001"/>
</workbook>
</file>

<file path=xl/comments1.xml><?xml version="1.0" encoding="utf-8"?>
<comments xmlns="http://schemas.openxmlformats.org/spreadsheetml/2006/main">
  <authors>
    <author>John Pritchard</author>
    <author>Danny Dorling</author>
  </authors>
  <commentList>
    <comment ref="E1" authorId="0">
      <text>
        <r>
          <rPr>
            <b/>
            <sz val="8"/>
            <rFont val="Tahoma"/>
            <family val="0"/>
          </rPr>
          <t>John Pritchard:</t>
        </r>
        <r>
          <rPr>
            <sz val="8"/>
            <rFont val="Tahoma"/>
            <family val="0"/>
          </rPr>
          <t xml:space="preserve">
Source: "EM-DAT: The OFDA/CRED International Disaster Database  www.em-dat.net - Université Catholique de Louvain - Brussels - Belgium" (See 'Source Data' Sheet)
Information about the location of the plague within each territory has been used to crudely refine the affected population. Where there is no information, the whole population of a territory has been assumed to have been affected.</t>
        </r>
      </text>
    </comment>
    <comment ref="G1" authorId="1">
      <text>
        <r>
          <rPr>
            <b/>
            <sz val="8"/>
            <rFont val="Tahoma"/>
            <family val="0"/>
          </rPr>
          <t>Danny Dorling:</t>
        </r>
        <r>
          <rPr>
            <sz val="8"/>
            <rFont val="Tahoma"/>
            <family val="0"/>
          </rPr>
          <t xml:space="preserve">
Source: DataSet 146 from UNDP Table 5</t>
        </r>
      </text>
    </comment>
    <comment ref="H1" authorId="0">
      <text>
        <r>
          <rPr>
            <b/>
            <sz val="8"/>
            <rFont val="Tahoma"/>
            <family val="0"/>
          </rPr>
          <t>John Pritchard:</t>
        </r>
        <r>
          <rPr>
            <sz val="8"/>
            <rFont val="Tahoma"/>
            <family val="0"/>
          </rPr>
          <t xml:space="preserve">
Source: "EM-DAT: The OFDA/CRED International Disaster Database  www.em-dat.net - Université Catholique de Louvain - Brussels - Belgium" </t>
        </r>
      </text>
    </comment>
  </commentList>
</comments>
</file>

<file path=xl/comments3.xml><?xml version="1.0" encoding="utf-8"?>
<comments xmlns="http://schemas.openxmlformats.org/spreadsheetml/2006/main">
  <authors>
    <author>John Pritchard</author>
  </authors>
  <commentList>
    <comment ref="K2" authorId="0">
      <text>
        <r>
          <rPr>
            <b/>
            <sz val="8"/>
            <rFont val="Tahoma"/>
            <family val="0"/>
          </rPr>
          <t>John Pritchard:</t>
        </r>
        <r>
          <rPr>
            <sz val="8"/>
            <rFont val="Tahoma"/>
            <family val="0"/>
          </rPr>
          <t xml:space="preserve">
Information in location column used to help estimate population affected, using Geohive population data http://www.xist.org/ and Wikipedia</t>
        </r>
      </text>
    </comment>
  </commentList>
</comments>
</file>

<file path=xl/sharedStrings.xml><?xml version="1.0" encoding="utf-8"?>
<sst xmlns="http://schemas.openxmlformats.org/spreadsheetml/2006/main" count="3012" uniqueCount="670">
  <si>
    <t xml:space="preserve">Darfur region </t>
  </si>
  <si>
    <t xml:space="preserve">Matam, Bakel departments (North) </t>
  </si>
  <si>
    <t xml:space="preserve">NSW </t>
  </si>
  <si>
    <t xml:space="preserve">Created on: Jul-3-2006. - Data version: v06.05 </t>
  </si>
  <si>
    <t>Number of insect Infestations 1974-2004</t>
  </si>
  <si>
    <t xml:space="preserve">Source: "EM-DAT: The OFDA/CRED International Disaster Database  www.em-dat.net - Université Catholique de Louvain - Brussels - Belgium" </t>
  </si>
  <si>
    <t>estimated pop affected</t>
  </si>
  <si>
    <t>estimated pop affected where information of location available</t>
  </si>
  <si>
    <t>most people affected by insect infestations</t>
  </si>
  <si>
    <t>least people affected by insect infestations</t>
  </si>
  <si>
    <t>2002 population</t>
  </si>
  <si>
    <t>Calculations</t>
  </si>
  <si>
    <t>estimated percent of population affected (where location information available)</t>
  </si>
  <si>
    <t>Hong Kong (China)</t>
  </si>
  <si>
    <t>Macedonia FYR</t>
  </si>
  <si>
    <t>St Vincent &amp; The Grenadines</t>
  </si>
  <si>
    <t>Islamic Republic of Iran</t>
  </si>
  <si>
    <t>Republic of Moldova</t>
  </si>
  <si>
    <t>Sao Tome &amp; Principe</t>
  </si>
  <si>
    <t>Lao People's Dem Republic</t>
  </si>
  <si>
    <t>United Republic of Tanzania</t>
  </si>
  <si>
    <t>Cote d'Ivoire</t>
  </si>
  <si>
    <t>Democratic Republic of Congo</t>
  </si>
  <si>
    <t>DPR Korea</t>
  </si>
  <si>
    <t>Fed States of Micronesia</t>
  </si>
  <si>
    <t>Southern Asia</t>
  </si>
  <si>
    <t>Asia Pacific</t>
  </si>
  <si>
    <t>Middle East</t>
  </si>
  <si>
    <t>Eastern Asia</t>
  </si>
  <si>
    <t>AC</t>
  </si>
  <si>
    <t>AS</t>
  </si>
  <si>
    <t>AN</t>
  </si>
  <si>
    <t>PA</t>
  </si>
  <si>
    <t>ME</t>
  </si>
  <si>
    <t>EA</t>
  </si>
  <si>
    <t>MAP DATA Population affected by insect infestations (thousands people per year estimated) 1974-2004</t>
  </si>
  <si>
    <t>This dataset has been created as a part of the Worldmapper project; see http://www.worldmapper.org/</t>
  </si>
  <si>
    <t>For more detailed source information, go to http://www.worldmapper.org/, select a dataset, and click on 'View the technical notes'</t>
  </si>
  <si>
    <t>Subject</t>
  </si>
  <si>
    <t>Title</t>
  </si>
  <si>
    <t>Author</t>
  </si>
  <si>
    <t>Danny Dorling</t>
  </si>
  <si>
    <t>Publisher</t>
  </si>
  <si>
    <t>SASI, University of Sheffield, http://www.sheffield.ac.uk/sasi</t>
  </si>
  <si>
    <t>Date</t>
  </si>
  <si>
    <t>Identifier</t>
  </si>
  <si>
    <t>Source</t>
  </si>
  <si>
    <t>See notes in data worksheet and more detail at http://www.worldmapper.org/</t>
  </si>
  <si>
    <t>Coverage</t>
  </si>
  <si>
    <t>Population affected by by insect infestations 1974-2004</t>
  </si>
  <si>
    <t>Worldmapper254</t>
  </si>
  <si>
    <t>Affected by Insect Infestation</t>
  </si>
  <si>
    <t>Worldmapper Dataset 254: Affected by Insect Infestation</t>
  </si>
  <si>
    <t xml:space="preserve">Locusts, armyworms </t>
  </si>
  <si>
    <t xml:space="preserve">Ethiopia </t>
  </si>
  <si>
    <t xml:space="preserve">Eritrea, Tigray </t>
  </si>
  <si>
    <t xml:space="preserve">Chad </t>
  </si>
  <si>
    <t xml:space="preserve">Laka Chad area </t>
  </si>
  <si>
    <t xml:space="preserve">Central Africa </t>
  </si>
  <si>
    <t xml:space="preserve">Red locust </t>
  </si>
  <si>
    <t xml:space="preserve">Tanzania Uni Rep </t>
  </si>
  <si>
    <t xml:space="preserve">Western </t>
  </si>
  <si>
    <t xml:space="preserve">Senegal </t>
  </si>
  <si>
    <t xml:space="preserve">Northern regions </t>
  </si>
  <si>
    <t xml:space="preserve">Botswana </t>
  </si>
  <si>
    <t xml:space="preserve">Southern Africa </t>
  </si>
  <si>
    <t xml:space="preserve">Locusts </t>
  </si>
  <si>
    <t xml:space="preserve">Kafue Flats, North province </t>
  </si>
  <si>
    <t xml:space="preserve">Gambia The </t>
  </si>
  <si>
    <t xml:space="preserve">Countrywide </t>
  </si>
  <si>
    <t xml:space="preserve">Niamey, Dosso,  Diffa </t>
  </si>
  <si>
    <t xml:space="preserve">Nigeria </t>
  </si>
  <si>
    <t xml:space="preserve">North Central region, Niger River Delta </t>
  </si>
  <si>
    <t xml:space="preserve">Central Northern Kordofan, Northern Darfur provinces </t>
  </si>
  <si>
    <t xml:space="preserve">Grasshoper </t>
  </si>
  <si>
    <t xml:space="preserve">Cameroon </t>
  </si>
  <si>
    <t xml:space="preserve">Desert locust </t>
  </si>
  <si>
    <t xml:space="preserve">Northern Tihama </t>
  </si>
  <si>
    <t xml:space="preserve">Locust &amp; other </t>
  </si>
  <si>
    <t xml:space="preserve">Morocco </t>
  </si>
  <si>
    <t xml:space="preserve">Southeastern </t>
  </si>
  <si>
    <t xml:space="preserve">Algeria </t>
  </si>
  <si>
    <t xml:space="preserve">Tindouf, Adrar </t>
  </si>
  <si>
    <t xml:space="preserve">Locust, grasshopper </t>
  </si>
  <si>
    <t xml:space="preserve">Affect </t>
  </si>
  <si>
    <t xml:space="preserve">Southwest, North, East, South </t>
  </si>
  <si>
    <t xml:space="preserve">Rat </t>
  </si>
  <si>
    <t xml:space="preserve">All regions </t>
  </si>
  <si>
    <t xml:space="preserve">Saharan Atlas mountains </t>
  </si>
  <si>
    <t xml:space="preserve">East Sudan, Red Sea province </t>
  </si>
  <si>
    <t xml:space="preserve">Mozambique </t>
  </si>
  <si>
    <t xml:space="preserve">Maputo, Niassa </t>
  </si>
  <si>
    <t xml:space="preserve">Tunisia </t>
  </si>
  <si>
    <t xml:space="preserve">Gafsa, Sfax Axis </t>
  </si>
  <si>
    <t xml:space="preserve">Cape Verde Is </t>
  </si>
  <si>
    <t xml:space="preserve">Locust, Grassshoppers </t>
  </si>
  <si>
    <t xml:space="preserve">Eastern, Western </t>
  </si>
  <si>
    <t xml:space="preserve">Grasshopper, Locust </t>
  </si>
  <si>
    <t xml:space="preserve">Western, Central, Eastern, Northeastern prefectures </t>
  </si>
  <si>
    <t xml:space="preserve">Locust + grasshopper </t>
  </si>
  <si>
    <t xml:space="preserve">Diffa, Tahoua, Central Niger </t>
  </si>
  <si>
    <t xml:space="preserve">Desert locust, Grasshopper </t>
  </si>
  <si>
    <t xml:space="preserve">North, East, South </t>
  </si>
  <si>
    <t xml:space="preserve">Tigray,Eritrea </t>
  </si>
  <si>
    <t xml:space="preserve">Deserts locuts </t>
  </si>
  <si>
    <t xml:space="preserve">Darfur province, Khartoum area </t>
  </si>
  <si>
    <t xml:space="preserve">Desert locusts </t>
  </si>
  <si>
    <t xml:space="preserve">South </t>
  </si>
  <si>
    <t xml:space="preserve">Guelimine, Errachidia, Ouarzazate, Foum Zguid (Atlas Mts. Region) </t>
  </si>
  <si>
    <t xml:space="preserve">Jordan </t>
  </si>
  <si>
    <t xml:space="preserve">Mosquitoes </t>
  </si>
  <si>
    <t xml:space="preserve">Brazil </t>
  </si>
  <si>
    <t xml:space="preserve">Tucurui </t>
  </si>
  <si>
    <t xml:space="preserve">South America </t>
  </si>
  <si>
    <t xml:space="preserve">Americas </t>
  </si>
  <si>
    <t xml:space="preserve">Northern coastal plains and highlands Eritrea </t>
  </si>
  <si>
    <t xml:space="preserve">Afghanistan </t>
  </si>
  <si>
    <t xml:space="preserve">South Asia </t>
  </si>
  <si>
    <t xml:space="preserve">India </t>
  </si>
  <si>
    <t xml:space="preserve">Gujarat, Rajasthan states </t>
  </si>
  <si>
    <t xml:space="preserve">Pakistan </t>
  </si>
  <si>
    <t xml:space="preserve">Tharparker, Nara, Cholistan desert </t>
  </si>
  <si>
    <t xml:space="preserve">Colombia </t>
  </si>
  <si>
    <t xml:space="preserve">Manizales </t>
  </si>
  <si>
    <t xml:space="preserve">Tajikistan </t>
  </si>
  <si>
    <t xml:space="preserve">Southern region </t>
  </si>
  <si>
    <t xml:space="preserve">Russian Federation </t>
  </si>
  <si>
    <t xml:space="preserve">Floridablanca Pampanga </t>
  </si>
  <si>
    <t xml:space="preserve">Eritrea </t>
  </si>
  <si>
    <t xml:space="preserve">Madagascar </t>
  </si>
  <si>
    <t xml:space="preserve">South &amp; Southwest </t>
  </si>
  <si>
    <t xml:space="preserve">Northern </t>
  </si>
  <si>
    <t xml:space="preserve">SigDis </t>
  </si>
  <si>
    <t xml:space="preserve">Australia </t>
  </si>
  <si>
    <t xml:space="preserve">South Australia, New South Wales, Queensland </t>
  </si>
  <si>
    <t xml:space="preserve">Oceania </t>
  </si>
  <si>
    <t xml:space="preserve">Peru </t>
  </si>
  <si>
    <t xml:space="preserve">Cajamarca, Lambayeque </t>
  </si>
  <si>
    <t xml:space="preserve">Russia </t>
  </si>
  <si>
    <t xml:space="preserve">Dagestan </t>
  </si>
  <si>
    <t xml:space="preserve">Europe </t>
  </si>
  <si>
    <t xml:space="preserve">China P Rep </t>
  </si>
  <si>
    <t xml:space="preserve">From Hainan to Xinjiang provinces </t>
  </si>
  <si>
    <t xml:space="preserve">East Asia </t>
  </si>
  <si>
    <t xml:space="preserve">North </t>
  </si>
  <si>
    <t xml:space="preserve">South and Center </t>
  </si>
  <si>
    <t xml:space="preserve">Sokoto, Zamfara, Kebbi </t>
  </si>
  <si>
    <t>TWN</t>
  </si>
  <si>
    <t>Tuvalu</t>
  </si>
  <si>
    <t>TUV</t>
  </si>
  <si>
    <t>Western Sahara</t>
  </si>
  <si>
    <t>ESH</t>
  </si>
  <si>
    <t xml:space="preserve"> </t>
  </si>
  <si>
    <t>Southeastern Africa</t>
  </si>
  <si>
    <t>Xaxis</t>
  </si>
  <si>
    <t>Region</t>
  </si>
  <si>
    <t>Xvalue</t>
  </si>
  <si>
    <t>Yvalue</t>
  </si>
  <si>
    <t>Xbar-ve</t>
  </si>
  <si>
    <t>Ybar+ve</t>
  </si>
  <si>
    <t>Code</t>
  </si>
  <si>
    <t>Yaxis</t>
  </si>
  <si>
    <t>Yorder</t>
  </si>
  <si>
    <t>Yrank</t>
  </si>
  <si>
    <t>Yaxis_copy</t>
  </si>
  <si>
    <t>Saint Kitts &amp; Nevis</t>
  </si>
  <si>
    <t>Trinidad &amp; Tobago</t>
  </si>
  <si>
    <t>Antigua &amp; Barbuda</t>
  </si>
  <si>
    <t>Bosnia Herzegovina</t>
  </si>
  <si>
    <t>Gaza Strip &amp; West Bank</t>
  </si>
  <si>
    <t>Serbia &amp; Montenegro</t>
  </si>
  <si>
    <t>Country</t>
  </si>
  <si>
    <t>code</t>
  </si>
  <si>
    <t>name</t>
  </si>
  <si>
    <t>region</t>
  </si>
  <si>
    <t>ISO 3 code</t>
  </si>
  <si>
    <t>Yline</t>
  </si>
  <si>
    <t>World</t>
  </si>
  <si>
    <t>Y maxima</t>
  </si>
  <si>
    <t>X maxima</t>
  </si>
  <si>
    <t>WE</t>
  </si>
  <si>
    <t>JP</t>
  </si>
  <si>
    <t>NO</t>
  </si>
  <si>
    <t>EE</t>
  </si>
  <si>
    <t>SO</t>
  </si>
  <si>
    <t>SA</t>
  </si>
  <si>
    <t>W</t>
  </si>
  <si>
    <t>i</t>
  </si>
  <si>
    <t>ii</t>
  </si>
  <si>
    <t>iii</t>
  </si>
  <si>
    <t>iv</t>
  </si>
  <si>
    <t>v</t>
  </si>
  <si>
    <t>vii</t>
  </si>
  <si>
    <t>viii</t>
  </si>
  <si>
    <t>ix</t>
  </si>
  <si>
    <t>xi</t>
  </si>
  <si>
    <t>xii</t>
  </si>
  <si>
    <t>vi</t>
  </si>
  <si>
    <t>Y total</t>
  </si>
  <si>
    <t>Rank</t>
  </si>
  <si>
    <t>Value</t>
  </si>
  <si>
    <t>population (millions) 2002</t>
  </si>
  <si>
    <t>(per million people per year 1975-2000)</t>
  </si>
  <si>
    <t xml:space="preserve">year </t>
  </si>
  <si>
    <t xml:space="preserve">seq </t>
  </si>
  <si>
    <t xml:space="preserve">dis_group </t>
  </si>
  <si>
    <t xml:space="preserve">dis_type </t>
  </si>
  <si>
    <t xml:space="preserve">dis_subset </t>
  </si>
  <si>
    <t xml:space="preserve">event_name </t>
  </si>
  <si>
    <t xml:space="preserve">entry_criteria </t>
  </si>
  <si>
    <t xml:space="preserve">country_name </t>
  </si>
  <si>
    <t xml:space="preserve">location </t>
  </si>
  <si>
    <t xml:space="preserve">no_killed </t>
  </si>
  <si>
    <t xml:space="preserve">no_injured </t>
  </si>
  <si>
    <t xml:space="preserve">no_affected </t>
  </si>
  <si>
    <t xml:space="preserve">no_homeless </t>
  </si>
  <si>
    <t xml:space="preserve">total_affected </t>
  </si>
  <si>
    <t xml:space="preserve">total_dam </t>
  </si>
  <si>
    <t xml:space="preserve">reconstr_dam </t>
  </si>
  <si>
    <t xml:space="preserve">insur_dam </t>
  </si>
  <si>
    <t xml:space="preserve">aid_contribution </t>
  </si>
  <si>
    <t xml:space="preserve">start_year </t>
  </si>
  <si>
    <t xml:space="preserve">start_month </t>
  </si>
  <si>
    <t xml:space="preserve">start_day </t>
  </si>
  <si>
    <t xml:space="preserve">end_year </t>
  </si>
  <si>
    <t xml:space="preserve">end_month </t>
  </si>
  <si>
    <t xml:space="preserve">end_day </t>
  </si>
  <si>
    <t xml:space="preserve">dis_subset2 </t>
  </si>
  <si>
    <t xml:space="preserve">dis_subset3 </t>
  </si>
  <si>
    <t xml:space="preserve">dis_subset4 </t>
  </si>
  <si>
    <t xml:space="preserve">iso </t>
  </si>
  <si>
    <t xml:space="preserve">region </t>
  </si>
  <si>
    <t xml:space="preserve">continent </t>
  </si>
  <si>
    <t xml:space="preserve">origin </t>
  </si>
  <si>
    <t xml:space="preserve">associated_dis </t>
  </si>
  <si>
    <t xml:space="preserve">associated_dis2 </t>
  </si>
  <si>
    <t xml:space="preserve">ofda_response </t>
  </si>
  <si>
    <t xml:space="preserve">eu_response </t>
  </si>
  <si>
    <t xml:space="preserve">appeal </t>
  </si>
  <si>
    <t xml:space="preserve">declaration </t>
  </si>
  <si>
    <t xml:space="preserve">dis_mag_value </t>
  </si>
  <si>
    <t xml:space="preserve">dis_mag_scale </t>
  </si>
  <si>
    <t xml:space="preserve">latitude </t>
  </si>
  <si>
    <t xml:space="preserve">longitude </t>
  </si>
  <si>
    <t xml:space="preserve">local_time </t>
  </si>
  <si>
    <t xml:space="preserve">river_basin </t>
  </si>
  <si>
    <t xml:space="preserve">Natural </t>
  </si>
  <si>
    <t xml:space="preserve">Insect Infestation </t>
  </si>
  <si>
    <t xml:space="preserve">Insect infestation </t>
  </si>
  <si>
    <t xml:space="preserve">Locust </t>
  </si>
  <si>
    <t xml:space="preserve">OFDA </t>
  </si>
  <si>
    <t xml:space="preserve">Niger </t>
  </si>
  <si>
    <t xml:space="preserve">-- </t>
  </si>
  <si>
    <t xml:space="preserve">West Africa </t>
  </si>
  <si>
    <t xml:space="preserve">Africa </t>
  </si>
  <si>
    <t xml:space="preserve">true </t>
  </si>
  <si>
    <t xml:space="preserve">km² </t>
  </si>
  <si>
    <t xml:space="preserve">SigDam </t>
  </si>
  <si>
    <t xml:space="preserve">North Africa </t>
  </si>
  <si>
    <t xml:space="preserve">false </t>
  </si>
  <si>
    <t xml:space="preserve">Army worm </t>
  </si>
  <si>
    <t xml:space="preserve">Yemen Arab Rep </t>
  </si>
  <si>
    <t xml:space="preserve">West Asia </t>
  </si>
  <si>
    <t xml:space="preserve">Asia </t>
  </si>
  <si>
    <t xml:space="preserve">Govern </t>
  </si>
  <si>
    <t xml:space="preserve">Philippines </t>
  </si>
  <si>
    <t xml:space="preserve">Davao Del Sur and Norte </t>
  </si>
  <si>
    <t xml:space="preserve">South-east Asia </t>
  </si>
  <si>
    <t xml:space="preserve">Declar </t>
  </si>
  <si>
    <t xml:space="preserve">Guinea Bissau </t>
  </si>
  <si>
    <t xml:space="preserve">North, North-East regions </t>
  </si>
  <si>
    <t xml:space="preserve">Viet Nam </t>
  </si>
  <si>
    <t xml:space="preserve">Locuts </t>
  </si>
  <si>
    <t xml:space="preserve">Declar/Int </t>
  </si>
  <si>
    <t xml:space="preserve">Zambia </t>
  </si>
  <si>
    <t xml:space="preserve">East Africa </t>
  </si>
  <si>
    <t xml:space="preserve">Grasshoper, Quelea bird </t>
  </si>
  <si>
    <t xml:space="preserve">Mali </t>
  </si>
  <si>
    <t xml:space="preserve">Kayes, Yelimane, Nara </t>
  </si>
  <si>
    <t xml:space="preserve">Grasshopper, desert locust </t>
  </si>
  <si>
    <t xml:space="preserve">Mauritania </t>
  </si>
  <si>
    <t xml:space="preserve">South-East </t>
  </si>
  <si>
    <t xml:space="preserve">Sudan </t>
  </si>
  <si>
    <t xml:space="preserve">Grasshopper </t>
  </si>
  <si>
    <t xml:space="preserve">Burkina Faso </t>
  </si>
  <si>
    <t xml:space="preserve">Northern, Eastern regions </t>
  </si>
  <si>
    <t>Georgia</t>
  </si>
  <si>
    <t>GEO</t>
  </si>
  <si>
    <t>Dominican Republic</t>
  </si>
  <si>
    <t>DOM</t>
  </si>
  <si>
    <t>Belize</t>
  </si>
  <si>
    <t>BLZ</t>
  </si>
  <si>
    <t>Ecuador</t>
  </si>
  <si>
    <t>ECU</t>
  </si>
  <si>
    <t>IRN</t>
  </si>
  <si>
    <t>PSE</t>
  </si>
  <si>
    <t>El Salvador</t>
  </si>
  <si>
    <t>SLV</t>
  </si>
  <si>
    <t>Guyana</t>
  </si>
  <si>
    <t>GUY</t>
  </si>
  <si>
    <t>Cape Verde</t>
  </si>
  <si>
    <t>CPV</t>
  </si>
  <si>
    <t>Syrian Arab Republic</t>
  </si>
  <si>
    <t>SYR</t>
  </si>
  <si>
    <t>Uzbekistan</t>
  </si>
  <si>
    <t>UZB</t>
  </si>
  <si>
    <t>Algeria</t>
  </si>
  <si>
    <t>DZA</t>
  </si>
  <si>
    <t>Equatorial Guinea</t>
  </si>
  <si>
    <t>GNQ</t>
  </si>
  <si>
    <t>Central Africa</t>
  </si>
  <si>
    <t>Kyrgyzstan</t>
  </si>
  <si>
    <t>KGZ</t>
  </si>
  <si>
    <t>Indonesia</t>
  </si>
  <si>
    <t>IDN</t>
  </si>
  <si>
    <t>Viet Nam</t>
  </si>
  <si>
    <t>VNM</t>
  </si>
  <si>
    <t>MDA</t>
  </si>
  <si>
    <t>Bolivia</t>
  </si>
  <si>
    <t>BOL</t>
  </si>
  <si>
    <t>Honduras</t>
  </si>
  <si>
    <t>HND</t>
  </si>
  <si>
    <t>Tajikistan</t>
  </si>
  <si>
    <t>TJK</t>
  </si>
  <si>
    <t>Mongolia</t>
  </si>
  <si>
    <t>MNG</t>
  </si>
  <si>
    <t>Nicaragua</t>
  </si>
  <si>
    <t>NIC</t>
  </si>
  <si>
    <t>South Africa</t>
  </si>
  <si>
    <t>ZAF</t>
  </si>
  <si>
    <t>Egypt</t>
  </si>
  <si>
    <t>EGY</t>
  </si>
  <si>
    <t>Guatemala</t>
  </si>
  <si>
    <t>GTM</t>
  </si>
  <si>
    <t>Gabon</t>
  </si>
  <si>
    <t>GAB</t>
  </si>
  <si>
    <t>STP</t>
  </si>
  <si>
    <t>Solomon Islands</t>
  </si>
  <si>
    <t>SLB</t>
  </si>
  <si>
    <t>Morocco</t>
  </si>
  <si>
    <t>MAR</t>
  </si>
  <si>
    <t>Namibia</t>
  </si>
  <si>
    <t>NAM</t>
  </si>
  <si>
    <t>India</t>
  </si>
  <si>
    <t>IND</t>
  </si>
  <si>
    <t>Botswana</t>
  </si>
  <si>
    <t>BWA</t>
  </si>
  <si>
    <t>Vanuatu</t>
  </si>
  <si>
    <t>VUT</t>
  </si>
  <si>
    <t>Cambodia</t>
  </si>
  <si>
    <t>KHM</t>
  </si>
  <si>
    <t>Ghana</t>
  </si>
  <si>
    <t>GHA</t>
  </si>
  <si>
    <t>Myanmar</t>
  </si>
  <si>
    <t>MMR</t>
  </si>
  <si>
    <t>Papua New Guinea</t>
  </si>
  <si>
    <t>PNG</t>
  </si>
  <si>
    <t>Bhutan</t>
  </si>
  <si>
    <t>BTN</t>
  </si>
  <si>
    <t>LAO</t>
  </si>
  <si>
    <t>Comoros</t>
  </si>
  <si>
    <t>COM</t>
  </si>
  <si>
    <t>Swaziland</t>
  </si>
  <si>
    <t>SWZ</t>
  </si>
  <si>
    <t>Bangladesh</t>
  </si>
  <si>
    <t>BGD</t>
  </si>
  <si>
    <t>Sudan</t>
  </si>
  <si>
    <t>SDN</t>
  </si>
  <si>
    <t>Nepal</t>
  </si>
  <si>
    <t>NPL</t>
  </si>
  <si>
    <t>Cameroon</t>
  </si>
  <si>
    <t>CMR</t>
  </si>
  <si>
    <t>Pakistan</t>
  </si>
  <si>
    <t>PAK</t>
  </si>
  <si>
    <t>Togo</t>
  </si>
  <si>
    <t>TGO</t>
  </si>
  <si>
    <t>Congo</t>
  </si>
  <si>
    <t>COG</t>
  </si>
  <si>
    <t>Lesotho</t>
  </si>
  <si>
    <t>LSO</t>
  </si>
  <si>
    <t>Uganda</t>
  </si>
  <si>
    <t>UGA</t>
  </si>
  <si>
    <t>Zimbabwe</t>
  </si>
  <si>
    <t>ZWE</t>
  </si>
  <si>
    <t>Kenya</t>
  </si>
  <si>
    <t>KEN</t>
  </si>
  <si>
    <t>Yemen</t>
  </si>
  <si>
    <t>YEM</t>
  </si>
  <si>
    <t>Madagascar</t>
  </si>
  <si>
    <t>MDG</t>
  </si>
  <si>
    <t>Nigeria</t>
  </si>
  <si>
    <t>NGA</t>
  </si>
  <si>
    <t>Mauritania</t>
  </si>
  <si>
    <t>MRT</t>
  </si>
  <si>
    <t>Haiti</t>
  </si>
  <si>
    <t>HTI</t>
  </si>
  <si>
    <t>Djibouti</t>
  </si>
  <si>
    <t>DJI</t>
  </si>
  <si>
    <t>Gambia</t>
  </si>
  <si>
    <t>GMB</t>
  </si>
  <si>
    <t>Eritrea</t>
  </si>
  <si>
    <t>ERI</t>
  </si>
  <si>
    <t>Senegal</t>
  </si>
  <si>
    <t>SEN</t>
  </si>
  <si>
    <t>Timor-Leste</t>
  </si>
  <si>
    <t>TLS</t>
  </si>
  <si>
    <t>Rwanda</t>
  </si>
  <si>
    <t>RWA</t>
  </si>
  <si>
    <t>Guinea</t>
  </si>
  <si>
    <t>GIN</t>
  </si>
  <si>
    <t>Benin</t>
  </si>
  <si>
    <t>BEN</t>
  </si>
  <si>
    <t>TZA</t>
  </si>
  <si>
    <t>CIV</t>
  </si>
  <si>
    <t>Zambia</t>
  </si>
  <si>
    <t>ZMB</t>
  </si>
  <si>
    <t>Malawi</t>
  </si>
  <si>
    <t>MWI</t>
  </si>
  <si>
    <t>Angola</t>
  </si>
  <si>
    <t>AGO</t>
  </si>
  <si>
    <t>Chad</t>
  </si>
  <si>
    <t>TCD</t>
  </si>
  <si>
    <t>COD</t>
  </si>
  <si>
    <t>Central African Republic</t>
  </si>
  <si>
    <t>CAF</t>
  </si>
  <si>
    <t>Ethiopia</t>
  </si>
  <si>
    <t>ETH</t>
  </si>
  <si>
    <t>Mozambique</t>
  </si>
  <si>
    <t>MOZ</t>
  </si>
  <si>
    <t>Guinea-Bissau</t>
  </si>
  <si>
    <t>GNB</t>
  </si>
  <si>
    <t>Burundi</t>
  </si>
  <si>
    <t>BDI</t>
  </si>
  <si>
    <t>Mali</t>
  </si>
  <si>
    <t>MLI</t>
  </si>
  <si>
    <t>Burkina Faso</t>
  </si>
  <si>
    <t>BFA</t>
  </si>
  <si>
    <t>Niger</t>
  </si>
  <si>
    <t>NER</t>
  </si>
  <si>
    <t>Sierra Leone</t>
  </si>
  <si>
    <t>SLE</t>
  </si>
  <si>
    <t>Afghanistan</t>
  </si>
  <si>
    <t>AFG</t>
  </si>
  <si>
    <t>Andorra</t>
  </si>
  <si>
    <t>AND</t>
  </si>
  <si>
    <t>Cook Islands</t>
  </si>
  <si>
    <t>COK</t>
  </si>
  <si>
    <t>PRK</t>
  </si>
  <si>
    <t>Greenland</t>
  </si>
  <si>
    <t>GRL</t>
  </si>
  <si>
    <t>Holy See</t>
  </si>
  <si>
    <t>VAT</t>
  </si>
  <si>
    <t>Iraq</t>
  </si>
  <si>
    <t>IRQ</t>
  </si>
  <si>
    <t>Kiribati</t>
  </si>
  <si>
    <t>KIR</t>
  </si>
  <si>
    <t>Liberia</t>
  </si>
  <si>
    <t>LBR</t>
  </si>
  <si>
    <t>Liechtenstein</t>
  </si>
  <si>
    <t>LIE</t>
  </si>
  <si>
    <t>Marshall Islands</t>
  </si>
  <si>
    <t>MHL</t>
  </si>
  <si>
    <t>FSM</t>
  </si>
  <si>
    <t>Monaco</t>
  </si>
  <si>
    <t>MCO</t>
  </si>
  <si>
    <t>Nauru</t>
  </si>
  <si>
    <t>NRU</t>
  </si>
  <si>
    <t>Niue</t>
  </si>
  <si>
    <t>NIU</t>
  </si>
  <si>
    <t>Palau</t>
  </si>
  <si>
    <t>PLW</t>
  </si>
  <si>
    <t>Puerto Rico</t>
  </si>
  <si>
    <t>PRI</t>
  </si>
  <si>
    <t>San Marino</t>
  </si>
  <si>
    <t>SMR</t>
  </si>
  <si>
    <t>YUG</t>
  </si>
  <si>
    <t>Somalia</t>
  </si>
  <si>
    <t>SOM</t>
  </si>
  <si>
    <t>Taiwan</t>
  </si>
  <si>
    <t>Norway</t>
  </si>
  <si>
    <t>NOR</t>
  </si>
  <si>
    <t>Western Europe</t>
  </si>
  <si>
    <t>Sweden</t>
  </si>
  <si>
    <t>SWE</t>
  </si>
  <si>
    <t>Australia</t>
  </si>
  <si>
    <t>AUS</t>
  </si>
  <si>
    <t>Canada</t>
  </si>
  <si>
    <t>CAN</t>
  </si>
  <si>
    <t>North America</t>
  </si>
  <si>
    <t>Netherlands</t>
  </si>
  <si>
    <t>NLD</t>
  </si>
  <si>
    <t>Belgium</t>
  </si>
  <si>
    <t>BEL</t>
  </si>
  <si>
    <t>Iceland</t>
  </si>
  <si>
    <t>ISL</t>
  </si>
  <si>
    <t>USA</t>
  </si>
  <si>
    <t>United States</t>
  </si>
  <si>
    <t>Japan</t>
  </si>
  <si>
    <t>JPN</t>
  </si>
  <si>
    <t>Ireland</t>
  </si>
  <si>
    <t>IRL</t>
  </si>
  <si>
    <t>Switzerland</t>
  </si>
  <si>
    <t>CHE</t>
  </si>
  <si>
    <t>GBR</t>
  </si>
  <si>
    <t>United Kingdom</t>
  </si>
  <si>
    <t>Finland</t>
  </si>
  <si>
    <t>FIN</t>
  </si>
  <si>
    <t>Austria</t>
  </si>
  <si>
    <t>AUT</t>
  </si>
  <si>
    <t>Luxembourg</t>
  </si>
  <si>
    <t>LUX</t>
  </si>
  <si>
    <t>France</t>
  </si>
  <si>
    <t>FRA</t>
  </si>
  <si>
    <t>Denmark</t>
  </si>
  <si>
    <t>DNK</t>
  </si>
  <si>
    <t>New Zealand</t>
  </si>
  <si>
    <t>NZL</t>
  </si>
  <si>
    <t>Germany</t>
  </si>
  <si>
    <t>DEU</t>
  </si>
  <si>
    <t>Spain</t>
  </si>
  <si>
    <t>ESP</t>
  </si>
  <si>
    <t>Italy</t>
  </si>
  <si>
    <t>ITA</t>
  </si>
  <si>
    <t>Israel</t>
  </si>
  <si>
    <t>ISR</t>
  </si>
  <si>
    <t>HGK</t>
  </si>
  <si>
    <t>Greece</t>
  </si>
  <si>
    <t>GRC</t>
  </si>
  <si>
    <t>Singapore</t>
  </si>
  <si>
    <t>SGP</t>
  </si>
  <si>
    <t>Portugal</t>
  </si>
  <si>
    <t>PRT</t>
  </si>
  <si>
    <t>Slovenia</t>
  </si>
  <si>
    <t>SVN</t>
  </si>
  <si>
    <t>Republic of Korea</t>
  </si>
  <si>
    <t>KOR</t>
  </si>
  <si>
    <t>Barbados</t>
  </si>
  <si>
    <t>BRB</t>
  </si>
  <si>
    <t>Cyprus</t>
  </si>
  <si>
    <t>CYP</t>
  </si>
  <si>
    <t>Malta</t>
  </si>
  <si>
    <t>MLT</t>
  </si>
  <si>
    <t>Czech Republic</t>
  </si>
  <si>
    <t>CZE</t>
  </si>
  <si>
    <t>Brunei Darussalam</t>
  </si>
  <si>
    <t>BRN</t>
  </si>
  <si>
    <t>Argentina</t>
  </si>
  <si>
    <t>ARG</t>
  </si>
  <si>
    <t>South America</t>
  </si>
  <si>
    <t>Seychelles</t>
  </si>
  <si>
    <t>SYC</t>
  </si>
  <si>
    <t>Estonia</t>
  </si>
  <si>
    <t>EST</t>
  </si>
  <si>
    <t>Poland</t>
  </si>
  <si>
    <t>POL</t>
  </si>
  <si>
    <t>Hungary</t>
  </si>
  <si>
    <t>HUN</t>
  </si>
  <si>
    <t>KNA</t>
  </si>
  <si>
    <t>Bahrain</t>
  </si>
  <si>
    <t>BHR</t>
  </si>
  <si>
    <t>Lithuania</t>
  </si>
  <si>
    <t>LTU</t>
  </si>
  <si>
    <t>Slovakia</t>
  </si>
  <si>
    <t>SVK</t>
  </si>
  <si>
    <t>Chile</t>
  </si>
  <si>
    <t>CHL</t>
  </si>
  <si>
    <t>Kuwait</t>
  </si>
  <si>
    <t>KWT</t>
  </si>
  <si>
    <t>Costa Rica</t>
  </si>
  <si>
    <t>CRI</t>
  </si>
  <si>
    <t>Uruguay</t>
  </si>
  <si>
    <t>URY</t>
  </si>
  <si>
    <t>Qatar</t>
  </si>
  <si>
    <t>QAT</t>
  </si>
  <si>
    <t>Croatia</t>
  </si>
  <si>
    <t>HRV</t>
  </si>
  <si>
    <t>United Arab Emirates</t>
  </si>
  <si>
    <t>ARE</t>
  </si>
  <si>
    <t>Latvia</t>
  </si>
  <si>
    <t>LVA</t>
  </si>
  <si>
    <t>Bahamas</t>
  </si>
  <si>
    <t>BHS</t>
  </si>
  <si>
    <t>Cuba</t>
  </si>
  <si>
    <t>CUB</t>
  </si>
  <si>
    <t>Mexico</t>
  </si>
  <si>
    <t>MEX</t>
  </si>
  <si>
    <t>TTO</t>
  </si>
  <si>
    <t>ATG</t>
  </si>
  <si>
    <t>Bulgaria</t>
  </si>
  <si>
    <t>BGR</t>
  </si>
  <si>
    <t>Russian Federation</t>
  </si>
  <si>
    <t>RUS</t>
  </si>
  <si>
    <t>Eastern Europe</t>
  </si>
  <si>
    <t>Libyan Arab Jamahiriya</t>
  </si>
  <si>
    <t>LBY</t>
  </si>
  <si>
    <t>Northern Africa</t>
  </si>
  <si>
    <t>Malaysia</t>
  </si>
  <si>
    <t>MYS</t>
  </si>
  <si>
    <t>MKD</t>
  </si>
  <si>
    <t>Panama</t>
  </si>
  <si>
    <t>PAN</t>
  </si>
  <si>
    <t>Belarus</t>
  </si>
  <si>
    <t>BLR</t>
  </si>
  <si>
    <t>Tonga</t>
  </si>
  <si>
    <t>TON</t>
  </si>
  <si>
    <t>Mauritius</t>
  </si>
  <si>
    <t>MUS</t>
  </si>
  <si>
    <t>Albania</t>
  </si>
  <si>
    <t>ALB</t>
  </si>
  <si>
    <t>BIH</t>
  </si>
  <si>
    <t>Suriname</t>
  </si>
  <si>
    <t>SUR</t>
  </si>
  <si>
    <t>Venezuela</t>
  </si>
  <si>
    <t>VEN</t>
  </si>
  <si>
    <t>Romania</t>
  </si>
  <si>
    <t>ROM</t>
  </si>
  <si>
    <t>Ukraine</t>
  </si>
  <si>
    <t>UKR</t>
  </si>
  <si>
    <t>Saint Lucia</t>
  </si>
  <si>
    <t>LCA</t>
  </si>
  <si>
    <t>Brazil</t>
  </si>
  <si>
    <t>BRA</t>
  </si>
  <si>
    <t>Colombia</t>
  </si>
  <si>
    <t>COL</t>
  </si>
  <si>
    <t>Oman</t>
  </si>
  <si>
    <t>OMN</t>
  </si>
  <si>
    <t>Samoa</t>
  </si>
  <si>
    <t>WSM</t>
  </si>
  <si>
    <t>Thailand</t>
  </si>
  <si>
    <t>THA</t>
  </si>
  <si>
    <t>Saudi Arabia</t>
  </si>
  <si>
    <t>SAU</t>
  </si>
  <si>
    <t>Kazakhstan</t>
  </si>
  <si>
    <t>KAZ</t>
  </si>
  <si>
    <t>Jamaica</t>
  </si>
  <si>
    <t>JAM</t>
  </si>
  <si>
    <t>Lebanon</t>
  </si>
  <si>
    <t>LBN</t>
  </si>
  <si>
    <t>Fiji</t>
  </si>
  <si>
    <t>FJI</t>
  </si>
  <si>
    <t>Armenia</t>
  </si>
  <si>
    <t>ARM</t>
  </si>
  <si>
    <t>Philippines</t>
  </si>
  <si>
    <t>PHL</t>
  </si>
  <si>
    <t>Maldives</t>
  </si>
  <si>
    <t>MDV</t>
  </si>
  <si>
    <t>Peru</t>
  </si>
  <si>
    <t>PER</t>
  </si>
  <si>
    <t>Turkmenistan</t>
  </si>
  <si>
    <t>TKM</t>
  </si>
  <si>
    <t>VCT</t>
  </si>
  <si>
    <t>Turkey</t>
  </si>
  <si>
    <t>TUR</t>
  </si>
  <si>
    <t>Paraguay</t>
  </si>
  <si>
    <t>PRY</t>
  </si>
  <si>
    <t>Jordan</t>
  </si>
  <si>
    <t>JOR</t>
  </si>
  <si>
    <t>Azerbaijan</t>
  </si>
  <si>
    <t>AZE</t>
  </si>
  <si>
    <t>Tunisia</t>
  </si>
  <si>
    <t>TUN</t>
  </si>
  <si>
    <t>Grenada</t>
  </si>
  <si>
    <t>GRD</t>
  </si>
  <si>
    <t>China</t>
  </si>
  <si>
    <t>CHN</t>
  </si>
  <si>
    <t>Dominica</t>
  </si>
  <si>
    <t>DMA</t>
  </si>
  <si>
    <t>Sri Lanka</t>
  </si>
  <si>
    <t>LKA</t>
  </si>
  <si>
    <t>Population affected by by insect infestations (per million people 2002 per year estimated) 1974-2004</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</si>
</sst>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0.000000000000000"/>
    <numFmt numFmtId="171" formatCode="0.000"/>
    <numFmt numFmtId="172" formatCode="&quot;Yes&quot;;&quot;Yes&quot;;&quot;No&quot;"/>
    <numFmt numFmtId="173" formatCode="&quot;True&quot;;&quot;True&quot;;&quot;False&quot;"/>
    <numFmt numFmtId="174" formatCode="&quot;On&quot;;&quot;On&quot;;&quot;Off&quot;"/>
    <numFmt numFmtId="175" formatCode="[$€-2]\ #,##0.00_);[Red]\([$€-2]\ #,##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
    <numFmt numFmtId="181" formatCode="0.00000"/>
    <numFmt numFmtId="182" formatCode="0.0000"/>
    <numFmt numFmtId="183" formatCode="0.0%"/>
    <numFmt numFmtId="184" formatCode="&quot;£&quot;#,##0.00"/>
    <numFmt numFmtId="185" formatCode="0.000000000"/>
    <numFmt numFmtId="186" formatCode="0.0000000000"/>
    <numFmt numFmtId="187" formatCode="0.00000000"/>
    <numFmt numFmtId="188" formatCode="0.0000000"/>
    <numFmt numFmtId="189" formatCode="0.000000"/>
    <numFmt numFmtId="190" formatCode="0.00000000000"/>
    <numFmt numFmtId="191" formatCode="0.000000000000"/>
    <numFmt numFmtId="192" formatCode="0.0000000000000"/>
    <numFmt numFmtId="193" formatCode="0.00000000000000"/>
    <numFmt numFmtId="194" formatCode="#,##0.0"/>
    <numFmt numFmtId="195" formatCode="0.0000000000000000"/>
    <numFmt numFmtId="196" formatCode="0.00000000000000000"/>
    <numFmt numFmtId="197" formatCode="0.000000000000000000"/>
  </numFmts>
  <fonts count="12">
    <font>
      <sz val="10"/>
      <name val="Arial"/>
      <family val="0"/>
    </font>
    <font>
      <u val="single"/>
      <sz val="10"/>
      <color indexed="36"/>
      <name val="Arial"/>
      <family val="0"/>
    </font>
    <font>
      <u val="single"/>
      <sz val="10"/>
      <color indexed="12"/>
      <name val="Arial"/>
      <family val="0"/>
    </font>
    <font>
      <sz val="8"/>
      <name val="Arial"/>
      <family val="0"/>
    </font>
    <font>
      <vertAlign val="superscript"/>
      <sz val="11"/>
      <name val="Arial"/>
      <family val="2"/>
    </font>
    <font>
      <sz val="8"/>
      <name val="Tahoma"/>
      <family val="0"/>
    </font>
    <font>
      <b/>
      <sz val="8"/>
      <name val="Tahoma"/>
      <family val="0"/>
    </font>
    <font>
      <sz val="10"/>
      <color indexed="9"/>
      <name val="Arial"/>
      <family val="0"/>
    </font>
    <font>
      <sz val="10"/>
      <color indexed="43"/>
      <name val="Arial"/>
      <family val="0"/>
    </font>
    <font>
      <sz val="10"/>
      <name val="Miriam"/>
      <family val="0"/>
    </font>
    <font>
      <sz val="9"/>
      <name val="Miriam"/>
      <family val="0"/>
    </font>
    <font>
      <b/>
      <sz val="8"/>
      <name val="Arial"/>
      <family val="2"/>
    </font>
  </fonts>
  <fills count="16">
    <fill>
      <patternFill/>
    </fill>
    <fill>
      <patternFill patternType="gray125"/>
    </fill>
    <fill>
      <patternFill patternType="solid">
        <fgColor indexed="61"/>
        <bgColor indexed="64"/>
      </patternFill>
    </fill>
    <fill>
      <patternFill patternType="solid">
        <fgColor indexed="13"/>
        <bgColor indexed="64"/>
      </patternFill>
    </fill>
    <fill>
      <patternFill patternType="solid">
        <fgColor indexed="20"/>
        <bgColor indexed="64"/>
      </patternFill>
    </fill>
    <fill>
      <patternFill patternType="solid">
        <fgColor indexed="50"/>
        <bgColor indexed="64"/>
      </patternFill>
    </fill>
    <fill>
      <patternFill patternType="solid">
        <fgColor indexed="11"/>
        <bgColor indexed="64"/>
      </patternFill>
    </fill>
    <fill>
      <patternFill patternType="solid">
        <fgColor indexed="12"/>
        <bgColor indexed="64"/>
      </patternFill>
    </fill>
    <fill>
      <patternFill patternType="solid">
        <fgColor indexed="57"/>
        <bgColor indexed="64"/>
      </patternFill>
    </fill>
    <fill>
      <patternFill patternType="solid">
        <fgColor indexed="10"/>
        <bgColor indexed="64"/>
      </patternFill>
    </fill>
    <fill>
      <patternFill patternType="solid">
        <fgColor indexed="52"/>
        <bgColor indexed="64"/>
      </patternFill>
    </fill>
    <fill>
      <patternFill patternType="solid">
        <fgColor indexed="51"/>
        <bgColor indexed="64"/>
      </patternFill>
    </fill>
    <fill>
      <patternFill patternType="solid">
        <fgColor indexed="8"/>
        <bgColor indexed="64"/>
      </patternFill>
    </fill>
    <fill>
      <patternFill patternType="solid">
        <fgColor indexed="43"/>
        <bgColor indexed="64"/>
      </patternFill>
    </fill>
    <fill>
      <patternFill patternType="solid">
        <fgColor indexed="16"/>
        <bgColor indexed="64"/>
      </patternFill>
    </fill>
    <fill>
      <patternFill patternType="solid">
        <fgColor indexed="18"/>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1" fontId="4"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1" fontId="0" fillId="0" borderId="0" xfId="0" applyNumberFormat="1" applyAlignment="1">
      <alignment/>
    </xf>
    <xf numFmtId="0" fontId="0" fillId="0" borderId="0" xfId="0" applyAlignment="1">
      <alignment wrapText="1"/>
    </xf>
    <xf numFmtId="1" fontId="0" fillId="0" borderId="0" xfId="0" applyNumberFormat="1" applyFill="1" applyAlignment="1">
      <alignment/>
    </xf>
    <xf numFmtId="180" fontId="0" fillId="0" borderId="0" xfId="0" applyNumberFormat="1" applyAlignment="1">
      <alignment/>
    </xf>
    <xf numFmtId="0" fontId="0" fillId="0" borderId="0" xfId="0" applyAlignment="1">
      <alignment horizontal="center"/>
    </xf>
    <xf numFmtId="0" fontId="0" fillId="2" borderId="0" xfId="0" applyFill="1" applyAlignment="1">
      <alignment horizontal="center"/>
    </xf>
    <xf numFmtId="0" fontId="0" fillId="3" borderId="0" xfId="0" applyFill="1" applyAlignment="1">
      <alignment horizontal="center"/>
    </xf>
    <xf numFmtId="0" fontId="0" fillId="4" borderId="0" xfId="0"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8" borderId="0" xfId="0" applyFill="1" applyAlignment="1">
      <alignment horizontal="center"/>
    </xf>
    <xf numFmtId="0" fontId="0" fillId="9" borderId="0" xfId="0" applyFill="1" applyAlignment="1">
      <alignment horizontal="center"/>
    </xf>
    <xf numFmtId="0" fontId="0" fillId="10" borderId="0" xfId="0" applyFill="1" applyAlignment="1">
      <alignment horizontal="center"/>
    </xf>
    <xf numFmtId="0" fontId="0" fillId="11" borderId="0" xfId="0" applyFill="1" applyAlignment="1">
      <alignment horizontal="center"/>
    </xf>
    <xf numFmtId="180" fontId="0" fillId="0" borderId="0" xfId="0" applyNumberFormat="1" applyAlignment="1">
      <alignment wrapText="1"/>
    </xf>
    <xf numFmtId="180" fontId="0" fillId="0" borderId="0" xfId="0" applyNumberFormat="1" applyFill="1" applyAlignment="1">
      <alignment/>
    </xf>
    <xf numFmtId="1" fontId="0" fillId="9" borderId="0" xfId="0" applyNumberFormat="1" applyFill="1" applyAlignment="1">
      <alignment horizontal="right"/>
    </xf>
    <xf numFmtId="1" fontId="0" fillId="10" borderId="0" xfId="0" applyNumberFormat="1" applyFill="1" applyAlignment="1">
      <alignment horizontal="right"/>
    </xf>
    <xf numFmtId="1" fontId="0" fillId="11" borderId="0" xfId="0" applyNumberFormat="1" applyFill="1" applyAlignment="1">
      <alignment horizontal="right"/>
    </xf>
    <xf numFmtId="1" fontId="0" fillId="3" borderId="0" xfId="0" applyNumberFormat="1" applyFill="1" applyAlignment="1">
      <alignment horizontal="right"/>
    </xf>
    <xf numFmtId="1" fontId="0" fillId="5" borderId="0" xfId="0" applyNumberFormat="1" applyFill="1" applyAlignment="1">
      <alignment horizontal="right"/>
    </xf>
    <xf numFmtId="1" fontId="0" fillId="6" borderId="0" xfId="0" applyNumberFormat="1" applyFill="1" applyAlignment="1">
      <alignment horizontal="right"/>
    </xf>
    <xf numFmtId="1" fontId="0" fillId="8" borderId="0" xfId="0" applyNumberFormat="1" applyFill="1" applyAlignment="1">
      <alignment horizontal="right"/>
    </xf>
    <xf numFmtId="1" fontId="0" fillId="7" borderId="0" xfId="0" applyNumberFormat="1" applyFill="1" applyAlignment="1">
      <alignment horizontal="right"/>
    </xf>
    <xf numFmtId="1" fontId="0" fillId="2" borderId="0" xfId="0" applyNumberFormat="1" applyFill="1" applyAlignment="1">
      <alignment horizontal="right"/>
    </xf>
    <xf numFmtId="1" fontId="0" fillId="4" borderId="0" xfId="0" applyNumberFormat="1" applyFill="1" applyAlignment="1">
      <alignment horizontal="righ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3" borderId="0" xfId="0"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8" borderId="0" xfId="0" applyFill="1" applyAlignment="1">
      <alignment horizontal="left"/>
    </xf>
    <xf numFmtId="0" fontId="0" fillId="7" borderId="0" xfId="0" applyFill="1" applyAlignment="1">
      <alignment horizontal="left"/>
    </xf>
    <xf numFmtId="0" fontId="0" fillId="2" borderId="0" xfId="0" applyFill="1" applyAlignment="1">
      <alignment horizontal="left"/>
    </xf>
    <xf numFmtId="0" fontId="0" fillId="4" borderId="0" xfId="0" applyFill="1" applyAlignment="1">
      <alignment horizontal="left"/>
    </xf>
    <xf numFmtId="1" fontId="7" fillId="12" borderId="0" xfId="0" applyNumberFormat="1" applyFont="1" applyFill="1" applyAlignment="1">
      <alignment/>
    </xf>
    <xf numFmtId="0" fontId="7" fillId="12" borderId="0" xfId="0" applyFont="1" applyFill="1" applyAlignment="1">
      <alignment horizontal="center"/>
    </xf>
    <xf numFmtId="0" fontId="0" fillId="0" borderId="0" xfId="0" applyAlignment="1">
      <alignment horizontal="right"/>
    </xf>
    <xf numFmtId="1" fontId="7" fillId="12" borderId="0" xfId="0" applyNumberFormat="1" applyFont="1" applyFill="1" applyAlignment="1">
      <alignment horizontal="center"/>
    </xf>
    <xf numFmtId="171" fontId="0" fillId="0" borderId="0" xfId="0" applyNumberFormat="1" applyAlignment="1">
      <alignment/>
    </xf>
    <xf numFmtId="171" fontId="0" fillId="0" borderId="0" xfId="0" applyNumberFormat="1" applyAlignment="1">
      <alignment wrapText="1"/>
    </xf>
    <xf numFmtId="2" fontId="0" fillId="0" borderId="0" xfId="0" applyNumberFormat="1" applyAlignment="1">
      <alignment horizontal="center"/>
    </xf>
    <xf numFmtId="171" fontId="7" fillId="12" borderId="0" xfId="0" applyNumberFormat="1" applyFont="1" applyFill="1" applyAlignment="1">
      <alignment/>
    </xf>
    <xf numFmtId="171" fontId="0" fillId="0" borderId="0" xfId="0" applyNumberFormat="1" applyFill="1" applyAlignment="1">
      <alignment/>
    </xf>
    <xf numFmtId="180" fontId="0" fillId="0" borderId="0" xfId="0" applyNumberFormat="1" applyAlignment="1">
      <alignment horizontal="center"/>
    </xf>
    <xf numFmtId="0" fontId="0" fillId="13" borderId="0" xfId="0" applyFill="1" applyAlignment="1">
      <alignment/>
    </xf>
    <xf numFmtId="3" fontId="0" fillId="13" borderId="0" xfId="0" applyNumberFormat="1" applyFill="1" applyAlignment="1">
      <alignment/>
    </xf>
    <xf numFmtId="0" fontId="0" fillId="13" borderId="0" xfId="0" applyFill="1" applyAlignment="1">
      <alignment wrapText="1"/>
    </xf>
    <xf numFmtId="0" fontId="8" fillId="14" borderId="0" xfId="0" applyFont="1" applyFill="1" applyAlignment="1">
      <alignment horizontal="center"/>
    </xf>
    <xf numFmtId="0" fontId="8" fillId="14" borderId="0" xfId="0" applyFont="1" applyFill="1" applyAlignment="1">
      <alignment horizontal="left"/>
    </xf>
    <xf numFmtId="1" fontId="8" fillId="14" borderId="0" xfId="0" applyNumberFormat="1" applyFont="1" applyFill="1" applyAlignment="1">
      <alignment horizontal="right"/>
    </xf>
    <xf numFmtId="0" fontId="8" fillId="15" borderId="0" xfId="0" applyFont="1" applyFill="1" applyAlignment="1">
      <alignment horizontal="center"/>
    </xf>
    <xf numFmtId="0" fontId="8" fillId="15" borderId="0" xfId="0" applyFont="1" applyFill="1" applyAlignment="1">
      <alignment horizontal="left"/>
    </xf>
    <xf numFmtId="1" fontId="8" fillId="15" borderId="0" xfId="0" applyNumberFormat="1" applyFont="1" applyFill="1" applyAlignment="1">
      <alignment horizontal="right"/>
    </xf>
    <xf numFmtId="0" fontId="0" fillId="13" borderId="1" xfId="0" applyFill="1" applyBorder="1" applyAlignment="1">
      <alignment/>
    </xf>
    <xf numFmtId="1" fontId="0" fillId="13" borderId="1" xfId="0" applyNumberFormat="1" applyFill="1" applyBorder="1" applyAlignment="1">
      <alignment/>
    </xf>
    <xf numFmtId="0" fontId="0" fillId="13" borderId="1" xfId="0" applyFill="1" applyBorder="1" applyAlignment="1">
      <alignment horizontal="center"/>
    </xf>
    <xf numFmtId="0" fontId="0" fillId="13" borderId="1" xfId="0" applyFill="1" applyBorder="1" applyAlignment="1">
      <alignment wrapText="1"/>
    </xf>
    <xf numFmtId="180" fontId="0" fillId="13" borderId="1" xfId="0" applyNumberFormat="1" applyFill="1" applyBorder="1" applyAlignment="1">
      <alignment wrapText="1"/>
    </xf>
    <xf numFmtId="171" fontId="0" fillId="13" borderId="1" xfId="0" applyNumberFormat="1" applyFill="1" applyBorder="1" applyAlignment="1">
      <alignment wrapText="1"/>
    </xf>
    <xf numFmtId="14" fontId="0" fillId="0" borderId="0" xfId="0" applyNumberFormat="1" applyAlignment="1">
      <alignment horizontal="left"/>
    </xf>
    <xf numFmtId="0" fontId="9" fillId="0" borderId="0" xfId="0" applyFont="1" applyAlignment="1">
      <alignment/>
    </xf>
    <xf numFmtId="0" fontId="0" fillId="13" borderId="0" xfId="0" applyFill="1" applyAlignment="1">
      <alignment horizontal="center"/>
    </xf>
    <xf numFmtId="0" fontId="0" fillId="0" borderId="0" xfId="0" applyAlignment="1">
      <alignment horizontal="center"/>
    </xf>
  </cellXfs>
  <cellStyles count="9">
    <cellStyle name="Normal" xfId="0"/>
    <cellStyle name="Comma" xfId="15"/>
    <cellStyle name="Comma [0]" xfId="16"/>
    <cellStyle name="Currency" xfId="17"/>
    <cellStyle name="Currency [0]" xfId="18"/>
    <cellStyle name="Followed Hyperlink" xfId="19"/>
    <cellStyle name="Footnote" xfId="20"/>
    <cellStyle name="Hyperlink"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2425"/>
          <c:w val="0.92675"/>
          <c:h val="0.92875"/>
        </c:manualLayout>
      </c:layout>
      <c:scatterChart>
        <c:scatterStyle val="lineMarker"/>
        <c:varyColors val="0"/>
        <c:ser>
          <c:idx val="0"/>
          <c:order val="0"/>
          <c:tx>
            <c:v>All</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errBars>
            <c:errDir val="y"/>
            <c:errBarType val="minus"/>
            <c:errValType val="cust"/>
            <c:minus>
              <c:numRef>
                <c:f>Graph!$I$47:$I$246</c:f>
                <c:numCache>
                  <c:ptCount val="200"/>
                  <c:pt idx="0">
                    <c:v>1294.9</c:v>
                  </c:pt>
                  <c:pt idx="1">
                    <c:v>1049.5</c:v>
                  </c:pt>
                  <c:pt idx="2">
                    <c:v>291</c:v>
                  </c:pt>
                  <c:pt idx="3">
                    <c:v>217.1</c:v>
                  </c:pt>
                  <c:pt idx="4">
                    <c:v>176.3</c:v>
                  </c:pt>
                  <c:pt idx="5">
                    <c:v>149.9</c:v>
                  </c:pt>
                  <c:pt idx="6">
                    <c:v>144.1</c:v>
                  </c:pt>
                  <c:pt idx="7">
                    <c:v>143.8</c:v>
                  </c:pt>
                  <c:pt idx="8">
                    <c:v>127.5</c:v>
                  </c:pt>
                  <c:pt idx="9">
                    <c:v>120.9</c:v>
                  </c:pt>
                  <c:pt idx="10">
                    <c:v>102</c:v>
                  </c:pt>
                  <c:pt idx="11">
                    <c:v>82.4</c:v>
                  </c:pt>
                  <c:pt idx="12">
                    <c:v>80.3</c:v>
                  </c:pt>
                  <c:pt idx="13">
                    <c:v>78.6</c:v>
                  </c:pt>
                  <c:pt idx="14">
                    <c:v>70.5</c:v>
                  </c:pt>
                  <c:pt idx="15">
                    <c:v>70.3</c:v>
                  </c:pt>
                  <c:pt idx="16">
                    <c:v>69</c:v>
                  </c:pt>
                  <c:pt idx="17">
                    <c:v>68.1</c:v>
                  </c:pt>
                  <c:pt idx="18">
                    <c:v>62.2</c:v>
                  </c:pt>
                  <c:pt idx="19">
                    <c:v>59.8</c:v>
                  </c:pt>
                  <c:pt idx="20">
                    <c:v>59.1</c:v>
                  </c:pt>
                  <c:pt idx="21">
                    <c:v>57.5</c:v>
                  </c:pt>
                  <c:pt idx="22">
                    <c:v>51.2</c:v>
                  </c:pt>
                  <c:pt idx="23">
                    <c:v>48.9</c:v>
                  </c:pt>
                  <c:pt idx="24">
                    <c:v>48.9</c:v>
                  </c:pt>
                  <c:pt idx="25">
                    <c:v>47.4</c:v>
                  </c:pt>
                  <c:pt idx="26">
                    <c:v>44.8</c:v>
                  </c:pt>
                  <c:pt idx="27">
                    <c:v>43.5</c:v>
                  </c:pt>
                  <c:pt idx="28">
                    <c:v>41</c:v>
                  </c:pt>
                  <c:pt idx="29">
                    <c:v>38.6</c:v>
                  </c:pt>
                  <c:pt idx="30">
                    <c:v>38</c:v>
                  </c:pt>
                  <c:pt idx="31">
                    <c:v>36.3</c:v>
                  </c:pt>
                  <c:pt idx="32">
                    <c:v>32.9</c:v>
                  </c:pt>
                  <c:pt idx="33">
                    <c:v>31.5</c:v>
                  </c:pt>
                  <c:pt idx="34">
                    <c:v>31.3</c:v>
                  </c:pt>
                  <c:pt idx="35">
                    <c:v>31.3</c:v>
                  </c:pt>
                  <c:pt idx="36">
                    <c:v>30.1</c:v>
                  </c:pt>
                  <c:pt idx="37">
                    <c:v>26.8</c:v>
                  </c:pt>
                  <c:pt idx="38">
                    <c:v>25.7</c:v>
                  </c:pt>
                  <c:pt idx="39">
                    <c:v>25.2</c:v>
                  </c:pt>
                  <c:pt idx="40">
                    <c:v>25</c:v>
                  </c:pt>
                  <c:pt idx="41">
                    <c:v>24.6</c:v>
                  </c:pt>
                  <c:pt idx="42">
                    <c:v>24.51</c:v>
                  </c:pt>
                  <c:pt idx="43">
                    <c:v>24</c:v>
                  </c:pt>
                  <c:pt idx="44">
                    <c:v>23.5</c:v>
                  </c:pt>
                  <c:pt idx="45">
                    <c:v>22.93</c:v>
                  </c:pt>
                  <c:pt idx="46">
                    <c:v>22.541</c:v>
                  </c:pt>
                  <c:pt idx="47">
                    <c:v>22.4</c:v>
                  </c:pt>
                  <c:pt idx="48">
                    <c:v>21</c:v>
                  </c:pt>
                  <c:pt idx="49">
                    <c:v>20.5</c:v>
                  </c:pt>
                  <c:pt idx="50">
                    <c:v>19.5</c:v>
                  </c:pt>
                  <c:pt idx="51">
                    <c:v>19.3</c:v>
                  </c:pt>
                  <c:pt idx="52">
                    <c:v>18.9</c:v>
                  </c:pt>
                  <c:pt idx="53">
                    <c:v>18.5</c:v>
                  </c:pt>
                  <c:pt idx="54">
                    <c:v>17.4</c:v>
                  </c:pt>
                  <c:pt idx="55">
                    <c:v>16.9</c:v>
                  </c:pt>
                  <c:pt idx="56">
                    <c:v>16.4</c:v>
                  </c:pt>
                  <c:pt idx="57">
                    <c:v>16.1</c:v>
                  </c:pt>
                  <c:pt idx="58">
                    <c:v>15.7</c:v>
                  </c:pt>
                  <c:pt idx="59">
                    <c:v>15.6</c:v>
                  </c:pt>
                  <c:pt idx="60">
                    <c:v>15.5</c:v>
                  </c:pt>
                  <c:pt idx="61">
                    <c:v>13.8</c:v>
                  </c:pt>
                  <c:pt idx="62">
                    <c:v>13.2</c:v>
                  </c:pt>
                  <c:pt idx="63">
                    <c:v>12.8</c:v>
                  </c:pt>
                  <c:pt idx="64">
                    <c:v>12.8</c:v>
                  </c:pt>
                  <c:pt idx="65">
                    <c:v>12.6</c:v>
                  </c:pt>
                  <c:pt idx="66">
                    <c:v>12.6</c:v>
                  </c:pt>
                  <c:pt idx="67">
                    <c:v>12</c:v>
                  </c:pt>
                  <c:pt idx="68">
                    <c:v>11.9</c:v>
                  </c:pt>
                  <c:pt idx="69">
                    <c:v>11.5</c:v>
                  </c:pt>
                  <c:pt idx="70">
                    <c:v>11.3</c:v>
                  </c:pt>
                  <c:pt idx="71">
                    <c:v>11</c:v>
                  </c:pt>
                  <c:pt idx="72">
                    <c:v>10.7</c:v>
                  </c:pt>
                  <c:pt idx="73">
                    <c:v>10.535</c:v>
                  </c:pt>
                  <c:pt idx="74">
                    <c:v>10.3</c:v>
                  </c:pt>
                  <c:pt idx="75">
                    <c:v>10.2</c:v>
                  </c:pt>
                  <c:pt idx="76">
                    <c:v>10</c:v>
                  </c:pt>
                  <c:pt idx="77">
                    <c:v>9.9</c:v>
                  </c:pt>
                  <c:pt idx="78">
                    <c:v>9.9</c:v>
                  </c:pt>
                  <c:pt idx="79">
                    <c:v>9.9</c:v>
                  </c:pt>
                  <c:pt idx="80">
                    <c:v>9.7</c:v>
                  </c:pt>
                  <c:pt idx="81">
                    <c:v>9.48</c:v>
                  </c:pt>
                  <c:pt idx="82">
                    <c:v>8.9</c:v>
                  </c:pt>
                  <c:pt idx="83">
                    <c:v>8.6</c:v>
                  </c:pt>
                  <c:pt idx="84">
                    <c:v>8.6</c:v>
                  </c:pt>
                  <c:pt idx="85">
                    <c:v>8.4</c:v>
                  </c:pt>
                  <c:pt idx="86">
                    <c:v>8.3</c:v>
                  </c:pt>
                  <c:pt idx="87">
                    <c:v>8.3</c:v>
                  </c:pt>
                  <c:pt idx="88">
                    <c:v>8.3</c:v>
                  </c:pt>
                  <c:pt idx="89">
                    <c:v>8.2</c:v>
                  </c:pt>
                  <c:pt idx="90">
                    <c:v>8.1</c:v>
                  </c:pt>
                  <c:pt idx="91">
                    <c:v>8</c:v>
                  </c:pt>
                  <c:pt idx="92">
                    <c:v>7.2</c:v>
                  </c:pt>
                  <c:pt idx="93">
                    <c:v>7</c:v>
                  </c:pt>
                  <c:pt idx="94">
                    <c:v>6.8</c:v>
                  </c:pt>
                  <c:pt idx="95">
                    <c:v>6.6</c:v>
                  </c:pt>
                  <c:pt idx="96">
                    <c:v>6.6</c:v>
                  </c:pt>
                  <c:pt idx="97">
                    <c:v>6.4</c:v>
                  </c:pt>
                  <c:pt idx="98">
                    <c:v>6.3</c:v>
                  </c:pt>
                  <c:pt idx="99">
                    <c:v>6.2</c:v>
                  </c:pt>
                  <c:pt idx="100">
                    <c:v>5.7</c:v>
                  </c:pt>
                  <c:pt idx="101">
                    <c:v>5.6</c:v>
                  </c:pt>
                  <c:pt idx="102">
                    <c:v>5.5</c:v>
                  </c:pt>
                  <c:pt idx="103">
                    <c:v>5.4</c:v>
                  </c:pt>
                  <c:pt idx="104">
                    <c:v>5.4</c:v>
                  </c:pt>
                  <c:pt idx="105">
                    <c:v>5.4</c:v>
                  </c:pt>
                  <c:pt idx="106">
                    <c:v>5.3</c:v>
                  </c:pt>
                  <c:pt idx="107">
                    <c:v>5.3</c:v>
                  </c:pt>
                  <c:pt idx="108">
                    <c:v>5.2</c:v>
                  </c:pt>
                  <c:pt idx="109">
                    <c:v>5.2</c:v>
                  </c:pt>
                  <c:pt idx="110">
                    <c:v>5.1</c:v>
                  </c:pt>
                  <c:pt idx="111">
                    <c:v>4.8</c:v>
                  </c:pt>
                  <c:pt idx="112">
                    <c:v>4.8</c:v>
                  </c:pt>
                  <c:pt idx="113">
                    <c:v>4.8</c:v>
                  </c:pt>
                  <c:pt idx="114">
                    <c:v>4.5</c:v>
                  </c:pt>
                  <c:pt idx="115">
                    <c:v>4.4</c:v>
                  </c:pt>
                  <c:pt idx="116">
                    <c:v>4.3</c:v>
                  </c:pt>
                  <c:pt idx="117">
                    <c:v>4.2</c:v>
                  </c:pt>
                  <c:pt idx="118">
                    <c:v>4.1</c:v>
                  </c:pt>
                  <c:pt idx="119">
                    <c:v>4.1</c:v>
                  </c:pt>
                  <c:pt idx="120">
                    <c:v>4</c:v>
                  </c:pt>
                  <c:pt idx="121">
                    <c:v>3.9</c:v>
                  </c:pt>
                  <c:pt idx="122">
                    <c:v>3.9</c:v>
                  </c:pt>
                  <c:pt idx="123">
                    <c:v>3.8</c:v>
                  </c:pt>
                  <c:pt idx="124">
                    <c:v>3.8</c:v>
                  </c:pt>
                  <c:pt idx="125">
                    <c:v>3.6</c:v>
                  </c:pt>
                  <c:pt idx="126">
                    <c:v>3.6</c:v>
                  </c:pt>
                  <c:pt idx="127">
                    <c:v>3.5</c:v>
                  </c:pt>
                  <c:pt idx="128">
                    <c:v>3.4</c:v>
                  </c:pt>
                  <c:pt idx="129">
                    <c:v>3.4</c:v>
                  </c:pt>
                  <c:pt idx="130">
                    <c:v>3.239</c:v>
                  </c:pt>
                  <c:pt idx="131">
                    <c:v>3.1</c:v>
                  </c:pt>
                  <c:pt idx="132">
                    <c:v>3.1</c:v>
                  </c:pt>
                  <c:pt idx="133">
                    <c:v>3.1</c:v>
                  </c:pt>
                  <c:pt idx="134">
                    <c:v>2.9</c:v>
                  </c:pt>
                  <c:pt idx="135">
                    <c:v>2.8</c:v>
                  </c:pt>
                  <c:pt idx="136">
                    <c:v>2.8</c:v>
                  </c:pt>
                  <c:pt idx="137">
                    <c:v>2.6</c:v>
                  </c:pt>
                  <c:pt idx="138">
                    <c:v>2.6</c:v>
                  </c:pt>
                  <c:pt idx="139">
                    <c:v>2.4</c:v>
                  </c:pt>
                  <c:pt idx="140">
                    <c:v>2.3</c:v>
                  </c:pt>
                  <c:pt idx="141">
                    <c:v>2.2</c:v>
                  </c:pt>
                  <c:pt idx="142">
                    <c:v>2</c:v>
                  </c:pt>
                  <c:pt idx="143">
                    <c:v>2</c:v>
                  </c:pt>
                  <c:pt idx="144">
                    <c:v>2</c:v>
                  </c:pt>
                  <c:pt idx="145">
                    <c:v>1.8</c:v>
                  </c:pt>
                  <c:pt idx="146">
                    <c:v>1.8</c:v>
                  </c:pt>
                  <c:pt idx="147">
                    <c:v>1.4</c:v>
                  </c:pt>
                  <c:pt idx="148">
                    <c:v>1.4</c:v>
                  </c:pt>
                  <c:pt idx="149">
                    <c:v>1.3</c:v>
                  </c:pt>
                  <c:pt idx="150">
                    <c:v>1.3</c:v>
                  </c:pt>
                  <c:pt idx="151">
                    <c:v>1.3</c:v>
                  </c:pt>
                  <c:pt idx="152">
                    <c:v>1.2</c:v>
                  </c:pt>
                  <c:pt idx="153">
                    <c:v>1.1</c:v>
                  </c:pt>
                  <c:pt idx="154">
                    <c:v>0.8</c:v>
                  </c:pt>
                  <c:pt idx="155">
                    <c:v>0.8</c:v>
                  </c:pt>
                  <c:pt idx="156">
                    <c:v>0.8</c:v>
                  </c:pt>
                  <c:pt idx="157">
                    <c:v>0.7</c:v>
                  </c:pt>
                  <c:pt idx="158">
                    <c:v>0.7</c:v>
                  </c:pt>
                  <c:pt idx="159">
                    <c:v>0.7</c:v>
                  </c:pt>
                  <c:pt idx="160">
                    <c:v>0.7</c:v>
                  </c:pt>
                  <c:pt idx="161">
                    <c:v>0.6</c:v>
                  </c:pt>
                  <c:pt idx="162">
                    <c:v>0.5</c:v>
                  </c:pt>
                  <c:pt idx="163">
                    <c:v>0.5</c:v>
                  </c:pt>
                  <c:pt idx="164">
                    <c:v>0.5</c:v>
                  </c:pt>
                  <c:pt idx="165">
                    <c:v>0.4</c:v>
                  </c:pt>
                  <c:pt idx="166">
                    <c:v>0.4</c:v>
                  </c:pt>
                  <c:pt idx="167">
                    <c:v>0.4</c:v>
                  </c:pt>
                  <c:pt idx="168">
                    <c:v>0.3</c:v>
                  </c:pt>
                  <c:pt idx="169">
                    <c:v>0.3</c:v>
                  </c:pt>
                  <c:pt idx="170">
                    <c:v>0.3</c:v>
                  </c:pt>
                  <c:pt idx="171">
                    <c:v>0.3</c:v>
                  </c:pt>
                  <c:pt idx="172">
                    <c:v>0.3</c:v>
                  </c:pt>
                  <c:pt idx="173">
                    <c:v>0.3</c:v>
                  </c:pt>
                  <c:pt idx="174">
                    <c:v>0.273</c:v>
                  </c:pt>
                  <c:pt idx="175">
                    <c:v>0.2</c:v>
                  </c:pt>
                  <c:pt idx="176">
                    <c:v>0.2</c:v>
                  </c:pt>
                  <c:pt idx="177">
                    <c:v>0.2</c:v>
                  </c:pt>
                  <c:pt idx="178">
                    <c:v>0.108</c:v>
                  </c:pt>
                  <c:pt idx="179">
                    <c:v>0.1</c:v>
                  </c:pt>
                  <c:pt idx="180">
                    <c:v>0.1</c:v>
                  </c:pt>
                  <c:pt idx="181">
                    <c:v>0.1</c:v>
                  </c:pt>
                  <c:pt idx="182">
                    <c:v>0.1</c:v>
                  </c:pt>
                  <c:pt idx="183">
                    <c:v>0.1</c:v>
                  </c:pt>
                  <c:pt idx="184">
                    <c:v>0.1</c:v>
                  </c:pt>
                  <c:pt idx="185">
                    <c:v>0.1</c:v>
                  </c:pt>
                  <c:pt idx="186">
                    <c:v>0.087</c:v>
                  </c:pt>
                  <c:pt idx="187">
                    <c:v>0.069</c:v>
                  </c:pt>
                  <c:pt idx="188">
                    <c:v>0.052</c:v>
                  </c:pt>
                  <c:pt idx="189">
                    <c:v>0.05</c:v>
                  </c:pt>
                  <c:pt idx="190">
                    <c:v>0.042</c:v>
                  </c:pt>
                  <c:pt idx="191">
                    <c:v>0.034</c:v>
                  </c:pt>
                  <c:pt idx="192">
                    <c:v>0.033</c:v>
                  </c:pt>
                  <c:pt idx="193">
                    <c:v>0.027</c:v>
                  </c:pt>
                  <c:pt idx="194">
                    <c:v>0.02</c:v>
                  </c:pt>
                  <c:pt idx="195">
                    <c:v>0.018</c:v>
                  </c:pt>
                  <c:pt idx="196">
                    <c:v>0.013</c:v>
                  </c:pt>
                  <c:pt idx="197">
                    <c:v>0.01</c:v>
                  </c:pt>
                  <c:pt idx="198">
                    <c:v>0.002</c:v>
                  </c:pt>
                  <c:pt idx="199">
                    <c:v>0.001</c:v>
                  </c:pt>
                </c:numCache>
              </c:numRef>
            </c:minus>
            <c:noEndCap val="1"/>
            <c:spPr>
              <a:ln w="25400">
                <a:solidFill>
                  <a:srgbClr val="000000"/>
                </a:solidFill>
              </a:ln>
            </c:spPr>
          </c:errBars>
          <c:errBars>
            <c:errDir val="x"/>
            <c:errBarType val="minus"/>
            <c:errValType val="cust"/>
            <c:minus>
              <c:numLit>
                <c:ptCount val="200"/>
                <c:pt idx="0">
                  <c:v>-2085.51108620828</c:v>
                </c:pt>
                <c:pt idx="1">
                  <c:v>-171.92273063585435</c:v>
                </c:pt>
                <c:pt idx="2">
                  <c:v>-0.3202020017199422</c:v>
                </c:pt>
                <c:pt idx="3">
                  <c:v>0</c:v>
                </c:pt>
                <c:pt idx="4">
                  <c:v>-205.36789113564046</c:v>
                </c:pt>
                <c:pt idx="5">
                  <c:v>-134.62422730916347</c:v>
                </c:pt>
                <c:pt idx="6">
                  <c:v>-109.43348676672383</c:v>
                </c:pt>
                <c:pt idx="7">
                  <c:v>0</c:v>
                </c:pt>
                <c:pt idx="8">
                  <c:v>0</c:v>
                </c:pt>
                <c:pt idx="9">
                  <c:v>-12469.474852584113</c:v>
                </c:pt>
                <c:pt idx="10">
                  <c:v>0</c:v>
                </c:pt>
                <c:pt idx="11">
                  <c:v>0</c:v>
                </c:pt>
                <c:pt idx="12">
                  <c:v>-3920.8513468573365</c:v>
                </c:pt>
                <c:pt idx="13">
                  <c:v>-236.4670218560886</c:v>
                </c:pt>
                <c:pt idx="14">
                  <c:v>0</c:v>
                </c:pt>
                <c:pt idx="15">
                  <c:v>0</c:v>
                </c:pt>
                <c:pt idx="16">
                  <c:v>-5789.3828138877</c:v>
                </c:pt>
                <c:pt idx="17">
                  <c:v>0</c:v>
                </c:pt>
                <c:pt idx="18">
                  <c:v>0</c:v>
                </c:pt>
                <c:pt idx="19">
                  <c:v>0</c:v>
                </c:pt>
                <c:pt idx="20">
                  <c:v>0</c:v>
                </c:pt>
                <c:pt idx="21">
                  <c:v>0</c:v>
                </c:pt>
                <c:pt idx="22">
                  <c:v>0</c:v>
                </c:pt>
                <c:pt idx="23">
                  <c:v>0</c:v>
                </c:pt>
                <c:pt idx="24">
                  <c:v>0</c:v>
                </c:pt>
                <c:pt idx="25">
                  <c:v>0</c:v>
                </c:pt>
                <c:pt idx="26">
                  <c:v>0</c:v>
                </c:pt>
                <c:pt idx="27">
                  <c:v>-1224.6729599454852</c:v>
                </c:pt>
                <c:pt idx="28">
                  <c:v>0</c:v>
                </c:pt>
                <c:pt idx="29">
                  <c:v>0</c:v>
                </c:pt>
                <c:pt idx="30">
                  <c:v>0</c:v>
                </c:pt>
                <c:pt idx="31">
                  <c:v>3.637978807091713E-12</c:v>
                </c:pt>
                <c:pt idx="32">
                  <c:v>-808.9028336111369</c:v>
                </c:pt>
                <c:pt idx="33">
                  <c:v>0</c:v>
                </c:pt>
                <c:pt idx="34">
                  <c:v>-4598.299495001545</c:v>
                </c:pt>
                <c:pt idx="35">
                  <c:v>0</c:v>
                </c:pt>
                <c:pt idx="36">
                  <c:v>-6876.7409709570275</c:v>
                </c:pt>
                <c:pt idx="37">
                  <c:v>-107.85432708286953</c:v>
                </c:pt>
                <c:pt idx="38">
                  <c:v>0</c:v>
                </c:pt>
                <c:pt idx="39">
                  <c:v>0</c:v>
                </c:pt>
                <c:pt idx="40">
                  <c:v>0</c:v>
                </c:pt>
                <c:pt idx="41">
                  <c:v>0</c:v>
                </c:pt>
                <c:pt idx="42">
                  <c:v>0</c:v>
                </c:pt>
                <c:pt idx="43">
                  <c:v>0</c:v>
                </c:pt>
                <c:pt idx="44">
                  <c:v>0</c:v>
                </c:pt>
                <c:pt idx="45">
                  <c:v>0</c:v>
                </c:pt>
                <c:pt idx="46">
                  <c:v>0</c:v>
                </c:pt>
                <c:pt idx="47">
                  <c:v>0</c:v>
                </c:pt>
                <c:pt idx="48">
                  <c:v>0</c:v>
                </c:pt>
                <c:pt idx="49">
                  <c:v>0</c:v>
                </c:pt>
                <c:pt idx="50">
                  <c:v>-1574.0463192721218</c:v>
                </c:pt>
                <c:pt idx="51">
                  <c:v>0</c:v>
                </c:pt>
                <c:pt idx="52">
                  <c:v>0</c:v>
                </c:pt>
                <c:pt idx="53">
                  <c:v>-1275.5537872971668</c:v>
                </c:pt>
                <c:pt idx="54">
                  <c:v>0</c:v>
                </c:pt>
                <c:pt idx="55">
                  <c:v>-3.637978807091713E-12</c:v>
                </c:pt>
                <c:pt idx="56">
                  <c:v>0</c:v>
                </c:pt>
                <c:pt idx="57">
                  <c:v>0</c:v>
                </c:pt>
                <c:pt idx="58">
                  <c:v>-17316.807416139738</c:v>
                </c:pt>
                <c:pt idx="59">
                  <c:v>0</c:v>
                </c:pt>
                <c:pt idx="60">
                  <c:v>0</c:v>
                </c:pt>
                <c:pt idx="61">
                  <c:v>0</c:v>
                </c:pt>
                <c:pt idx="62">
                  <c:v>0</c:v>
                </c:pt>
                <c:pt idx="63">
                  <c:v>0</c:v>
                </c:pt>
                <c:pt idx="64">
                  <c:v>0</c:v>
                </c:pt>
                <c:pt idx="65">
                  <c:v>-8064.516129032272</c:v>
                </c:pt>
                <c:pt idx="66">
                  <c:v>-183.44246310024755</c:v>
                </c:pt>
                <c:pt idx="67">
                  <c:v>0</c:v>
                </c:pt>
                <c:pt idx="68">
                  <c:v>0</c:v>
                </c:pt>
                <c:pt idx="69">
                  <c:v>-7144.316770186342</c:v>
                </c:pt>
                <c:pt idx="70">
                  <c:v>0</c:v>
                </c:pt>
                <c:pt idx="71">
                  <c:v>0</c:v>
                </c:pt>
                <c:pt idx="72">
                  <c:v>-1612.9032258064544</c:v>
                </c:pt>
                <c:pt idx="73">
                  <c:v>0</c:v>
                </c:pt>
                <c:pt idx="74">
                  <c:v>0</c:v>
                </c:pt>
                <c:pt idx="75">
                  <c:v>0</c:v>
                </c:pt>
                <c:pt idx="76">
                  <c:v>0</c:v>
                </c:pt>
                <c:pt idx="77">
                  <c:v>0</c:v>
                </c:pt>
                <c:pt idx="78">
                  <c:v>0</c:v>
                </c:pt>
                <c:pt idx="79">
                  <c:v>-30795.506679700266</c:v>
                </c:pt>
                <c:pt idx="80">
                  <c:v>-2530.761556368474</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-8064.516129032258</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-8428.146546106203</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-1098.9274193548335</c:v>
                </c:pt>
                <c:pt idx="136">
                  <c:v>0</c:v>
                </c:pt>
                <c:pt idx="137">
                  <c:v>0</c:v>
                </c:pt>
                <c:pt idx="138">
                  <c:v>0</c:v>
                </c:pt>
                <c:pt idx="139">
                  <c:v>0</c:v>
                </c:pt>
                <c:pt idx="140">
                  <c:v>0</c:v>
                </c:pt>
                <c:pt idx="141">
                  <c:v>0</c:v>
                </c:pt>
                <c:pt idx="142">
                  <c:v>0</c:v>
                </c:pt>
                <c:pt idx="143">
                  <c:v>0</c:v>
                </c:pt>
                <c:pt idx="144">
                  <c:v>0</c:v>
                </c:pt>
                <c:pt idx="145">
                  <c:v>0</c:v>
                </c:pt>
                <c:pt idx="146">
                  <c:v>0</c:v>
                </c:pt>
                <c:pt idx="147">
                  <c:v>2.9103830456733704E-11</c:v>
                </c:pt>
                <c:pt idx="148">
                  <c:v>1.4551915228366852E-11</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-2202.9873772791034</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Lit>
            </c:minus>
            <c:noEndCap val="1"/>
            <c:spPr>
              <a:ln w="25400">
                <a:solidFill>
                  <a:srgbClr val="000000"/>
                </a:solidFill>
              </a:ln>
            </c:spPr>
          </c:errBars>
          <c:xVal>
            <c:numRef>
              <c:f>Graph!$B$47:$B$246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xVal>
          <c:yVal>
            <c:numRef>
              <c:f>Graph!$D$47:$D$246</c:f>
              <c:numCache>
                <c:ptCount val="20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numCache>
            </c:numRef>
          </c:yVal>
          <c:smooth val="0"/>
        </c:ser>
        <c:ser>
          <c:idx val="1"/>
          <c:order val="1"/>
          <c:tx>
            <c:v>China</c:v>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Graph!$J$47</c:f>
                <c:numCache>
                  <c:ptCount val="1"/>
                  <c:pt idx="0">
                    <c:v>647.45</c:v>
                  </c:pt>
                </c:numCache>
              </c:numRef>
            </c:plus>
            <c:minus>
              <c:numRef>
                <c:f>Graph!$J$47</c:f>
                <c:numCache>
                  <c:ptCount val="1"/>
                  <c:pt idx="0">
                    <c:v>647.45</c:v>
                  </c:pt>
                </c:numCache>
              </c:numRef>
            </c:minus>
            <c:noEndCap val="1"/>
            <c:spPr>
              <a:ln w="38100">
                <a:solidFill>
                  <a:srgbClr val="00FF00"/>
                </a:solidFill>
              </a:ln>
            </c:spPr>
          </c:errBars>
          <c:errBars>
            <c:errDir val="x"/>
            <c:errBarType val="minus"/>
            <c:errValType val="cust"/>
            <c:minus>
              <c:numLit>
                <c:ptCount val="1"/>
                <c:pt idx="0">
                  <c:v>16129.032258064515</c:v>
                </c:pt>
              </c:numLit>
            </c:minus>
            <c:noEndCap val="1"/>
            <c:spPr>
              <a:ln w="38100">
                <a:solidFill>
                  <a:srgbClr val="00FF00"/>
                </a:solidFill>
              </a:ln>
            </c:spPr>
          </c:errBars>
          <c:xVal>
            <c:numRef>
              <c:f>Graph!$B$47</c:f>
              <c:numCache>
                <c:ptCount val="1"/>
                <c:pt idx="0">
                  <c:v>0</c:v>
                </c:pt>
              </c:numCache>
            </c:numRef>
          </c:xVal>
          <c:yVal>
            <c:numRef>
              <c:f>Graph!$C$47</c:f>
              <c:numCache>
                <c:ptCount val="1"/>
                <c:pt idx="0">
                  <c:v>0</c:v>
                </c:pt>
              </c:numCache>
            </c:numRef>
          </c:yVal>
          <c:smooth val="0"/>
        </c:ser>
        <c:ser>
          <c:idx val="2"/>
          <c:order val="2"/>
          <c:tx>
            <c:v>India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Graph!$J$48</c:f>
                <c:numCache>
                  <c:ptCount val="1"/>
                  <c:pt idx="0">
                    <c:v>524.75</c:v>
                  </c:pt>
                </c:numCache>
              </c:numRef>
            </c:plus>
            <c:minus>
              <c:numRef>
                <c:f>Graph!$J$48</c:f>
                <c:numCache>
                  <c:ptCount val="1"/>
                  <c:pt idx="0">
                    <c:v>524.75</c:v>
                  </c:pt>
                </c:numCache>
              </c:numRef>
            </c:minus>
            <c:noEndCap val="1"/>
            <c:spPr>
              <a:ln w="38100">
                <a:solidFill>
                  <a:srgbClr val="FFCC00"/>
                </a:solidFill>
              </a:ln>
            </c:spPr>
          </c:errBars>
          <c:errBars>
            <c:errDir val="x"/>
            <c:errBarType val="minus"/>
            <c:errValType val="cust"/>
            <c:minus>
              <c:numLit>
                <c:ptCount val="1"/>
                <c:pt idx="0">
                  <c:v>3294.293903394858</c:v>
                </c:pt>
              </c:numLit>
            </c:minus>
            <c:noEndCap val="1"/>
            <c:spPr>
              <a:ln w="38100">
                <a:solidFill>
                  <a:srgbClr val="FFCC00"/>
                </a:solidFill>
              </a:ln>
            </c:spPr>
          </c:errBars>
          <c:xVal>
            <c:numRef>
              <c:f>Graph!$B$48</c:f>
              <c:numCache>
                <c:ptCount val="1"/>
                <c:pt idx="0">
                  <c:v>0</c:v>
                </c:pt>
              </c:numCache>
            </c:numRef>
          </c:xVal>
          <c:yVal>
            <c:numRef>
              <c:f>Graph!$C$48</c:f>
              <c:numCache>
                <c:ptCount val="1"/>
                <c:pt idx="0">
                  <c:v>0</c:v>
                </c:pt>
              </c:numCache>
            </c:numRef>
          </c:yVal>
          <c:smooth val="0"/>
        </c:ser>
        <c:ser>
          <c:idx val="3"/>
          <c:order val="3"/>
          <c:tx>
            <c:v>United States</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Graph!$J$49</c:f>
                <c:numCache>
                  <c:ptCount val="1"/>
                  <c:pt idx="0">
                    <c:v>145.5</c:v>
                  </c:pt>
                </c:numCache>
              </c:numRef>
            </c:plus>
            <c:minus>
              <c:numRef>
                <c:f>Graph!$J$49</c:f>
                <c:numCache>
                  <c:ptCount val="1"/>
                  <c:pt idx="0">
                    <c:v>145.5</c:v>
                  </c:pt>
                </c:numCache>
              </c:numRef>
            </c:minus>
            <c:noEndCap val="1"/>
            <c:spPr>
              <a:ln w="38100">
                <a:solidFill>
                  <a:srgbClr val="000080"/>
                </a:solidFill>
              </a:ln>
            </c:spPr>
          </c:errBars>
          <c:errBars>
            <c:errDir val="x"/>
            <c:errBarType val="minus"/>
            <c:errValType val="cust"/>
            <c:minus>
              <c:numLit>
                <c:ptCount val="1"/>
                <c:pt idx="0">
                  <c:v>0</c:v>
                </c:pt>
              </c:numLit>
            </c:minus>
            <c:noEndCap val="1"/>
            <c:spPr>
              <a:ln w="38100">
                <a:solidFill>
                  <a:srgbClr val="000080"/>
                </a:solidFill>
              </a:ln>
            </c:spPr>
          </c:errBars>
          <c:xVal>
            <c:numRef>
              <c:f>Graph!$B$49</c:f>
              <c:numCache>
                <c:ptCount val="1"/>
                <c:pt idx="0">
                  <c:v>0</c:v>
                </c:pt>
              </c:numCache>
            </c:numRef>
          </c:xVal>
          <c:yVal>
            <c:numRef>
              <c:f>Graph!$C$49</c:f>
              <c:numCache>
                <c:ptCount val="1"/>
                <c:pt idx="0">
                  <c:v>0</c:v>
                </c:pt>
              </c:numCache>
            </c:numRef>
          </c:yVal>
          <c:smooth val="0"/>
        </c:ser>
        <c:ser>
          <c:idx val="4"/>
          <c:order val="4"/>
          <c:tx>
            <c:v>Indonesia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Graph!$J$50</c:f>
                <c:numCache>
                  <c:ptCount val="1"/>
                  <c:pt idx="0">
                    <c:v>108.55</c:v>
                  </c:pt>
                </c:numCache>
              </c:numRef>
            </c:plus>
            <c:minus>
              <c:numRef>
                <c:f>Graph!$J$50</c:f>
                <c:numCache>
                  <c:ptCount val="1"/>
                  <c:pt idx="0">
                    <c:v>108.55</c:v>
                  </c:pt>
                </c:numCache>
              </c:numRef>
            </c:minus>
            <c:noEndCap val="1"/>
            <c:spPr>
              <a:ln w="38100">
                <a:solidFill>
                  <a:srgbClr val="FFFF00"/>
                </a:solidFill>
              </a:ln>
            </c:spPr>
          </c:errBars>
          <c:errBars>
            <c:errDir val="x"/>
            <c:errBarType val="minus"/>
            <c:errValType val="cust"/>
            <c:minus>
              <c:numLit>
                <c:ptCount val="1"/>
                <c:pt idx="0">
                  <c:v>0</c:v>
                </c:pt>
              </c:numLit>
            </c:minus>
            <c:noEndCap val="1"/>
            <c:spPr>
              <a:ln w="38100">
                <a:solidFill>
                  <a:srgbClr val="FFFF00"/>
                </a:solidFill>
              </a:ln>
            </c:spPr>
          </c:errBars>
          <c:xVal>
            <c:numRef>
              <c:f>Graph!$B$50</c:f>
              <c:numCache>
                <c:ptCount val="1"/>
                <c:pt idx="0">
                  <c:v>0</c:v>
                </c:pt>
              </c:numCache>
            </c:numRef>
          </c:xVal>
          <c:yVal>
            <c:numRef>
              <c:f>Graph!$C$50</c:f>
              <c:numCache>
                <c:ptCount val="1"/>
                <c:pt idx="0">
                  <c:v>0</c:v>
                </c:pt>
              </c:numCache>
            </c:numRef>
          </c:yVal>
          <c:smooth val="0"/>
        </c:ser>
        <c:ser>
          <c:idx val="5"/>
          <c:order val="5"/>
          <c:tx>
            <c:v>Brazil</c:v>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Graph!$J$51</c:f>
                <c:numCache>
                  <c:ptCount val="1"/>
                  <c:pt idx="0">
                    <c:v>88.15</c:v>
                  </c:pt>
                </c:numCache>
              </c:numRef>
            </c:plus>
            <c:minus>
              <c:numRef>
                <c:f>Graph!$J$51</c:f>
                <c:numCache>
                  <c:ptCount val="1"/>
                  <c:pt idx="0">
                    <c:v>88.15</c:v>
                  </c:pt>
                </c:numCache>
              </c:numRef>
            </c:minus>
            <c:noEndCap val="1"/>
            <c:spPr>
              <a:ln w="38100">
                <a:solidFill>
                  <a:srgbClr val="33CCCC"/>
                </a:solidFill>
              </a:ln>
            </c:spPr>
          </c:errBars>
          <c:errBars>
            <c:errDir val="x"/>
            <c:errBarType val="minus"/>
            <c:errValType val="cust"/>
            <c:minus>
              <c:numLit>
                <c:ptCount val="1"/>
                <c:pt idx="0">
                  <c:v>0.3202020017199422</c:v>
                </c:pt>
              </c:numLit>
            </c:minus>
            <c:noEndCap val="1"/>
            <c:spPr>
              <a:ln w="38100">
                <a:solidFill>
                  <a:srgbClr val="33CCCC"/>
                </a:solidFill>
              </a:ln>
            </c:spPr>
          </c:errBars>
          <c:xVal>
            <c:numRef>
              <c:f>Graph!$B$51</c:f>
              <c:numCache>
                <c:ptCount val="1"/>
                <c:pt idx="0">
                  <c:v>0</c:v>
                </c:pt>
              </c:numCache>
            </c:numRef>
          </c:xVal>
          <c:yVal>
            <c:numRef>
              <c:f>Graph!$C$51</c:f>
              <c:numCache>
                <c:ptCount val="1"/>
                <c:pt idx="0">
                  <c:v>0</c:v>
                </c:pt>
              </c:numCache>
            </c:numRef>
          </c:yVal>
          <c:smooth val="0"/>
        </c:ser>
        <c:ser>
          <c:idx val="6"/>
          <c:order val="6"/>
          <c:tx>
            <c:v>Russian (Fed)</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Graph!$J$53</c:f>
                <c:numCache>
                  <c:ptCount val="1"/>
                  <c:pt idx="0">
                    <c:v>72.05</c:v>
                  </c:pt>
                </c:numCache>
              </c:numRef>
            </c:plus>
            <c:minus>
              <c:numRef>
                <c:f>Graph!$J$53</c:f>
                <c:numCache>
                  <c:ptCount val="1"/>
                  <c:pt idx="0">
                    <c:v>72.05</c:v>
                  </c:pt>
                </c:numCache>
              </c:numRef>
            </c:minus>
            <c:noEndCap val="1"/>
            <c:spPr>
              <a:ln w="38100">
                <a:solidFill>
                  <a:srgbClr val="99CC00"/>
                </a:solidFill>
              </a:ln>
            </c:spPr>
          </c:errBars>
          <c:errBars>
            <c:errDir val="x"/>
            <c:errBarType val="minus"/>
            <c:errValType val="cust"/>
            <c:minus>
              <c:numLit>
                <c:ptCount val="1"/>
                <c:pt idx="0">
                  <c:v>576.7793423026125</c:v>
                </c:pt>
              </c:numLit>
            </c:minus>
            <c:noEndCap val="1"/>
            <c:spPr>
              <a:ln w="38100">
                <a:solidFill>
                  <a:srgbClr val="99CC00"/>
                </a:solidFill>
              </a:ln>
            </c:spPr>
          </c:errBars>
          <c:xVal>
            <c:numRef>
              <c:f>Graph!$B$53</c:f>
              <c:numCache>
                <c:ptCount val="1"/>
                <c:pt idx="0">
                  <c:v>0</c:v>
                </c:pt>
              </c:numCache>
            </c:numRef>
          </c:xVal>
          <c:yVal>
            <c:numRef>
              <c:f>Graph!$C$53</c:f>
              <c:numCache>
                <c:ptCount val="1"/>
                <c:pt idx="0">
                  <c:v>0</c:v>
                </c:pt>
              </c:numCache>
            </c:numRef>
          </c:yVal>
          <c:smooth val="0"/>
        </c:ser>
        <c:ser>
          <c:idx val="7"/>
          <c:order val="7"/>
          <c:tx>
            <c:v>Japan</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Graph!$J$62</c:f>
                <c:numCache>
                  <c:ptCount val="1"/>
                  <c:pt idx="0">
                    <c:v>35.15</c:v>
                  </c:pt>
                </c:numCache>
              </c:numRef>
            </c:plus>
            <c:minus>
              <c:numRef>
                <c:f>Graph!$J$62</c:f>
                <c:numCache>
                  <c:ptCount val="1"/>
                  <c:pt idx="0">
                    <c:v>35.15</c:v>
                  </c:pt>
                </c:numCache>
              </c:numRef>
            </c:minus>
            <c:noEndCap val="1"/>
            <c:spPr>
              <a:ln w="38100">
                <a:solidFill>
                  <a:srgbClr val="800080"/>
                </a:solidFill>
              </a:ln>
            </c:spPr>
          </c:errBars>
          <c:errBars>
            <c:errDir val="x"/>
            <c:errBarType val="minus"/>
            <c:errValType val="cust"/>
            <c:minus>
              <c:numLit>
                <c:ptCount val="1"/>
                <c:pt idx="0">
                  <c:v>0</c:v>
                </c:pt>
              </c:numLit>
            </c:minus>
            <c:noEndCap val="1"/>
            <c:spPr>
              <a:ln w="38100">
                <a:solidFill>
                  <a:srgbClr val="800080"/>
                </a:solidFill>
              </a:ln>
            </c:spPr>
          </c:errBars>
          <c:xVal>
            <c:numRef>
              <c:f>Graph!$B$55</c:f>
              <c:numCache>
                <c:ptCount val="1"/>
                <c:pt idx="0">
                  <c:v>0</c:v>
                </c:pt>
              </c:numCache>
            </c:numRef>
          </c:xVal>
          <c:yVal>
            <c:numRef>
              <c:f>Graph!$C$55</c:f>
              <c:numCache>
                <c:ptCount val="1"/>
                <c:pt idx="0">
                  <c:v>0</c:v>
                </c:pt>
              </c:numCache>
            </c:numRef>
          </c:yVal>
          <c:smooth val="0"/>
        </c:ser>
        <c:ser>
          <c:idx val="8"/>
          <c:order val="8"/>
          <c:tx>
            <c:v>Nigeria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Graph!$J$56</c:f>
                <c:numCache>
                  <c:ptCount val="1"/>
                  <c:pt idx="0">
                    <c:v>60.45</c:v>
                  </c:pt>
                </c:numCache>
              </c:numRef>
            </c:plus>
            <c:minus>
              <c:numRef>
                <c:f>Graph!$J$56</c:f>
                <c:numCache>
                  <c:ptCount val="1"/>
                  <c:pt idx="0">
                    <c:v>60.45</c:v>
                  </c:pt>
                </c:numCache>
              </c:numRef>
            </c:minus>
            <c:noEndCap val="1"/>
            <c:spPr>
              <a:ln w="38100">
                <a:solidFill>
                  <a:srgbClr val="FF6600"/>
                </a:solidFill>
              </a:ln>
            </c:spPr>
          </c:errBars>
          <c:errBars>
            <c:errDir val="x"/>
            <c:errBarType val="minus"/>
            <c:errValType val="cust"/>
            <c:minus>
              <c:numLit>
                <c:ptCount val="1"/>
                <c:pt idx="0">
                  <c:v>18214.543344272795</c:v>
                </c:pt>
              </c:numLit>
            </c:minus>
            <c:noEndCap val="1"/>
            <c:spPr>
              <a:ln w="38100">
                <a:solidFill>
                  <a:srgbClr val="FF6600"/>
                </a:solidFill>
              </a:ln>
            </c:spPr>
          </c:errBars>
          <c:xVal>
            <c:numRef>
              <c:f>Graph!$B$56</c:f>
              <c:numCache>
                <c:ptCount val="1"/>
                <c:pt idx="0">
                  <c:v>0</c:v>
                </c:pt>
              </c:numCache>
            </c:numRef>
          </c:xVal>
          <c:yVal>
            <c:numRef>
              <c:f>Graph!$C$56</c:f>
              <c:numCache>
                <c:ptCount val="1"/>
                <c:pt idx="0">
                  <c:v>0</c:v>
                </c:pt>
              </c:numCache>
            </c:numRef>
          </c:yVal>
          <c:smooth val="0"/>
        </c:ser>
        <c:ser>
          <c:idx val="9"/>
          <c:order val="9"/>
          <c:tx>
            <c:v>Germany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993366"/>
                </a:solidFill>
              </a:ln>
            </c:spPr>
          </c:errBars>
          <c:errBars>
            <c:errDir val="x"/>
            <c:errBarType val="minus"/>
            <c:errValType val="cust"/>
            <c:minus>
              <c:numLit>
                <c:ptCount val="1"/>
                <c:pt idx="0">
                  <c:v>0</c:v>
                </c:pt>
              </c:numLit>
            </c:minus>
            <c:noEndCap val="1"/>
            <c:spPr>
              <a:ln w="38100">
                <a:solidFill>
                  <a:srgbClr val="993366"/>
                </a:solidFill>
              </a:ln>
            </c:spPr>
          </c:errBars>
          <c:xVal>
            <c:numRef>
              <c:f>Graph!$B$58</c:f>
              <c:numCache>
                <c:ptCount val="1"/>
                <c:pt idx="0">
                  <c:v>0</c:v>
                </c:pt>
              </c:numCache>
            </c:numRef>
          </c:xVal>
          <c:yVal>
            <c:numRef>
              <c:f>Graph!$C$58</c:f>
              <c:numCache>
                <c:ptCount val="1"/>
                <c:pt idx="0">
                  <c:v>0</c:v>
                </c:pt>
              </c:numCache>
            </c:numRef>
          </c:yVal>
          <c:smooth val="0"/>
        </c:ser>
        <c:ser>
          <c:idx val="10"/>
          <c:order val="10"/>
          <c:tx>
            <c:v>Turkey</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1"/>
            <c:showPercent val="0"/>
          </c:dLbls>
          <c:errBars>
            <c:errDir val="y"/>
            <c:errBarType val="both"/>
            <c:errValType val="cust"/>
            <c:plus>
              <c:numRef>
                <c:f>Graph!$J$58</c:f>
                <c:numCache>
                  <c:ptCount val="1"/>
                  <c:pt idx="0">
                    <c:v>41.2</c:v>
                  </c:pt>
                </c:numCache>
              </c:numRef>
            </c:plus>
            <c:minus>
              <c:numRef>
                <c:f>Graph!$J$58</c:f>
                <c:numCache>
                  <c:ptCount val="1"/>
                  <c:pt idx="0">
                    <c:v>41.2</c:v>
                  </c:pt>
                </c:numCache>
              </c:numRef>
            </c:minus>
            <c:noEndCap val="1"/>
            <c:spPr>
              <a:ln w="38100">
                <a:solidFill>
                  <a:srgbClr val="0000FF"/>
                </a:solidFill>
              </a:ln>
            </c:spPr>
          </c:errBars>
          <c:errBars>
            <c:errDir val="x"/>
            <c:errBarType val="minus"/>
            <c:errValType val="cust"/>
            <c:minus>
              <c:numLit>
                <c:ptCount val="1"/>
                <c:pt idx="0">
                  <c:v>0</c:v>
                </c:pt>
              </c:numLit>
            </c:minus>
            <c:noEndCap val="1"/>
            <c:spPr>
              <a:ln w="38100">
                <a:solidFill>
                  <a:srgbClr val="0000FF"/>
                </a:solidFill>
              </a:ln>
            </c:spPr>
          </c:errBars>
          <c:xVal>
            <c:numRef>
              <c:f>Graph!$B$62</c:f>
              <c:numCache>
                <c:ptCount val="1"/>
                <c:pt idx="0">
                  <c:v>0</c:v>
                </c:pt>
              </c:numCache>
            </c:numRef>
          </c:xVal>
          <c:yVal>
            <c:numRef>
              <c:f>Graph!$C$62</c:f>
              <c:numCache>
                <c:ptCount val="1"/>
                <c:pt idx="0">
                  <c:v>0</c:v>
                </c:pt>
              </c:numCache>
            </c:numRef>
          </c:yVal>
          <c:smooth val="0"/>
        </c:ser>
        <c:ser>
          <c:idx val="11"/>
          <c:order val="11"/>
          <c:tx>
            <c:v>Ethiopia</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Graph!$J$63</c:f>
                <c:numCache>
                  <c:ptCount val="1"/>
                  <c:pt idx="0">
                    <c:v>34.5</c:v>
                  </c:pt>
                </c:numCache>
              </c:numRef>
            </c:plus>
            <c:minus>
              <c:numRef>
                <c:f>Graph!$J$63</c:f>
                <c:numCache>
                  <c:ptCount val="1"/>
                  <c:pt idx="0">
                    <c:v>34.5</c:v>
                  </c:pt>
                </c:numCache>
              </c:numRef>
            </c:minus>
            <c:noEndCap val="1"/>
            <c:spPr>
              <a:ln w="38100">
                <a:solidFill>
                  <a:srgbClr val="FF0000"/>
                </a:solidFill>
              </a:ln>
            </c:spPr>
          </c:errBars>
          <c:errBars>
            <c:errDir val="x"/>
            <c:errBarType val="minus"/>
            <c:errValType val="cust"/>
            <c:minus>
              <c:numLit>
                <c:ptCount val="1"/>
                <c:pt idx="0">
                  <c:v>74046.87564282375</c:v>
                </c:pt>
              </c:numLit>
            </c:minus>
            <c:noEndCap val="1"/>
            <c:spPr>
              <a:ln w="38100">
                <a:solidFill>
                  <a:srgbClr val="FF0000"/>
                </a:solidFill>
              </a:ln>
            </c:spPr>
          </c:errBars>
          <c:xVal>
            <c:numRef>
              <c:f>Graph!$B$63</c:f>
              <c:numCache>
                <c:ptCount val="1"/>
                <c:pt idx="0">
                  <c:v>0</c:v>
                </c:pt>
              </c:numCache>
            </c:numRef>
          </c:xVal>
          <c:yVal>
            <c:numRef>
              <c:f>Graph!$C$63</c:f>
              <c:numCache>
                <c:ptCount val="1"/>
                <c:pt idx="0">
                  <c:v>0</c:v>
                </c:pt>
              </c:numCache>
            </c:numRef>
          </c:yVal>
          <c:smooth val="0"/>
        </c:ser>
        <c:ser>
          <c:idx val="12"/>
          <c:order val="12"/>
          <c:tx>
            <c:v>Congo (DR)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numFmt formatCode="General" sourceLinked="1"/>
              <c:showLegendKey val="0"/>
              <c:showVal val="0"/>
              <c:showBubbleSize val="0"/>
              <c:showCatName val="0"/>
              <c:showSerName val="1"/>
              <c:showPercent val="0"/>
            </c:dLbl>
            <c:numFmt formatCode="General" sourceLinked="1"/>
            <c:showLegendKey val="0"/>
            <c:showVal val="0"/>
            <c:showBubbleSize val="0"/>
            <c:showCatName val="0"/>
            <c:showSerName val="1"/>
            <c:showPercent val="0"/>
          </c:dLbls>
          <c:errBars>
            <c:errDir val="y"/>
            <c:errBarType val="both"/>
            <c:errValType val="cust"/>
            <c:plus>
              <c:numRef>
                <c:f>Graph!$J$69</c:f>
                <c:numCache>
                  <c:ptCount val="1"/>
                  <c:pt idx="0">
                    <c:v>25.6</c:v>
                  </c:pt>
                </c:numCache>
              </c:numRef>
            </c:plus>
            <c:minus>
              <c:numRef>
                <c:f>Graph!$J$69</c:f>
                <c:numCache>
                  <c:ptCount val="1"/>
                  <c:pt idx="0">
                    <c:v>25.6</c:v>
                  </c:pt>
                </c:numCache>
              </c:numRef>
            </c:minus>
            <c:noEndCap val="1"/>
            <c:spPr>
              <a:ln w="38100">
                <a:solidFill>
                  <a:srgbClr val="800000"/>
                </a:solidFill>
              </a:ln>
            </c:spPr>
          </c:errBars>
          <c:errBars>
            <c:errDir val="x"/>
            <c:errBarType val="minus"/>
            <c:errValType val="cust"/>
            <c:minus>
              <c:numLit>
                <c:ptCount val="1"/>
                <c:pt idx="0">
                  <c:v>0</c:v>
                </c:pt>
              </c:numLit>
            </c:minus>
            <c:noEndCap val="1"/>
            <c:spPr>
              <a:ln w="38100">
                <a:solidFill>
                  <a:srgbClr val="800000"/>
                </a:solidFill>
              </a:ln>
            </c:spPr>
          </c:errBars>
          <c:xVal>
            <c:numRef>
              <c:f>Graph!$B$69</c:f>
              <c:numCache>
                <c:ptCount val="1"/>
                <c:pt idx="0">
                  <c:v>0</c:v>
                </c:pt>
              </c:numCache>
            </c:numRef>
          </c:xVal>
          <c:yVal>
            <c:numRef>
              <c:f>Graph!$C$69</c:f>
              <c:numCache>
                <c:ptCount val="1"/>
                <c:pt idx="0">
                  <c:v>0</c:v>
                </c:pt>
              </c:numCache>
            </c:numRef>
          </c:yVal>
          <c:smooth val="0"/>
        </c:ser>
        <c:axId val="34004051"/>
        <c:axId val="37601004"/>
      </c:scatterChart>
      <c:valAx>
        <c:axId val="34004051"/>
        <c:scaling>
          <c:orientation val="minMax"/>
          <c:max val="130000"/>
          <c:min val="0"/>
        </c:scaling>
        <c:axPos val="t"/>
        <c:title>
          <c:tx>
            <c:rich>
              <a:bodyPr vert="horz" rot="0"/>
              <a:lstStyle/>
              <a:p>
                <a:pPr algn="l">
                  <a:defRPr/>
                </a:pPr>
                <a:r>
                  <a:rPr lang="en-US" cap="none" sz="900" b="0" i="0" u="none" baseline="0"/>
                  <a:t>people affected by insect infestations 1975-2000 (per million people per year)</a:t>
                </a:r>
              </a:p>
            </c:rich>
          </c:tx>
          <c:layout>
            <c:manualLayout>
              <c:xMode val="factor"/>
              <c:yMode val="factor"/>
              <c:x val="0.26"/>
              <c:y val="0.00275"/>
            </c:manualLayout>
          </c:layout>
          <c:overlay val="0"/>
          <c:spPr>
            <a:noFill/>
            <a:ln>
              <a:noFill/>
            </a:ln>
          </c:spPr>
        </c:title>
        <c:delete val="0"/>
        <c:numFmt formatCode="#,##0" sourceLinked="0"/>
        <c:majorTickMark val="in"/>
        <c:minorTickMark val="none"/>
        <c:tickLblPos val="high"/>
        <c:spPr>
          <a:ln w="3175">
            <a:solidFill/>
            <a:prstDash val="sysDot"/>
          </a:ln>
        </c:spPr>
        <c:crossAx val="37601004"/>
        <c:crossesAt val="7000"/>
        <c:crossBetween val="midCat"/>
        <c:dispUnits/>
        <c:majorUnit val="20000"/>
        <c:minorUnit val="10000"/>
      </c:valAx>
      <c:valAx>
        <c:axId val="37601004"/>
        <c:scaling>
          <c:orientation val="maxMin"/>
          <c:max val="6242"/>
          <c:min val="0"/>
        </c:scaling>
        <c:axPos val="l"/>
        <c:title>
          <c:tx>
            <c:rich>
              <a:bodyPr vert="horz" rot="-5400000" anchor="ctr"/>
              <a:lstStyle/>
              <a:p>
                <a:pPr algn="ctr">
                  <a:defRPr/>
                </a:pPr>
                <a:r>
                  <a:rPr lang="en-US" cap="none" sz="1000" b="0" i="0" u="none" baseline="0"/>
                  <a:t>cumulative population (millions)</a:t>
                </a:r>
              </a:p>
            </c:rich>
          </c:tx>
          <c:layout/>
          <c:overlay val="0"/>
          <c:spPr>
            <a:noFill/>
            <a:ln>
              <a:noFill/>
            </a:ln>
          </c:spPr>
        </c:title>
        <c:delete val="0"/>
        <c:numFmt formatCode="General" sourceLinked="1"/>
        <c:majorTickMark val="out"/>
        <c:minorTickMark val="none"/>
        <c:tickLblPos val="nextTo"/>
        <c:spPr>
          <a:ln w="3175">
            <a:solidFill/>
            <a:prstDash val="sysDot"/>
          </a:ln>
        </c:spPr>
        <c:crossAx val="34004051"/>
        <c:crossesAt val="0"/>
        <c:crossBetween val="midCat"/>
        <c:dispUnits/>
        <c:majorUnit val="1000"/>
        <c:minorUnit val="12.484"/>
      </c:valAx>
      <c:spPr>
        <a:noFill/>
        <a:ln>
          <a:noFill/>
        </a:ln>
      </c:spPr>
    </c:plotArea>
    <c:plotVisOnly val="1"/>
    <c:dispBlanksAs val="gap"/>
    <c:showDLblsOverMax val="0"/>
  </c:chart>
  <c:spPr>
    <a:ln w="3175">
      <a:noFill/>
    </a:ln>
  </c:spPr>
  <c:txPr>
    <a:bodyPr vert="horz" rot="0"/>
    <a:lstStyle/>
    <a:p>
      <a:pPr>
        <a:defRPr lang="en-US" cap="none" sz="10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xdr:row>
      <xdr:rowOff>9525</xdr:rowOff>
    </xdr:from>
    <xdr:to>
      <xdr:col>7</xdr:col>
      <xdr:colOff>371475</xdr:colOff>
      <xdr:row>31</xdr:row>
      <xdr:rowOff>142875</xdr:rowOff>
    </xdr:to>
    <xdr:graphicFrame>
      <xdr:nvGraphicFramePr>
        <xdr:cNvPr id="1" name="Chart 1"/>
        <xdr:cNvGraphicFramePr/>
      </xdr:nvGraphicFramePr>
      <xdr:xfrm>
        <a:off x="123825" y="171450"/>
        <a:ext cx="5219700" cy="4991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dimension ref="A1:K269"/>
  <sheetViews>
    <sheetView showGridLines="0"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A1" sqref="A1"/>
    </sheetView>
  </sheetViews>
  <sheetFormatPr defaultColWidth="9.140625" defaultRowHeight="12.75"/>
  <cols>
    <col min="1" max="1" width="7.140625" style="0" customWidth="1"/>
    <col min="2" max="2" width="26.421875" style="0" bestFit="1" customWidth="1"/>
    <col min="3" max="3" width="9.140625" style="5" customWidth="1"/>
    <col min="4" max="4" width="8.00390625" style="0" customWidth="1"/>
    <col min="5" max="5" width="32.421875" style="0" customWidth="1"/>
    <col min="6" max="6" width="31.57421875" style="42" customWidth="1"/>
    <col min="7" max="7" width="13.140625" style="4" customWidth="1"/>
    <col min="8" max="8" width="19.421875" style="0" customWidth="1"/>
    <col min="9" max="16384" width="8.8515625" style="0" customWidth="1"/>
  </cols>
  <sheetData>
    <row r="1" spans="1:11" ht="41.25" customHeight="1">
      <c r="A1" s="57" t="s">
        <v>172</v>
      </c>
      <c r="B1" s="58" t="s">
        <v>173</v>
      </c>
      <c r="C1" s="59" t="s">
        <v>174</v>
      </c>
      <c r="D1" s="60" t="s">
        <v>175</v>
      </c>
      <c r="E1" s="61" t="s">
        <v>35</v>
      </c>
      <c r="F1" s="62" t="s">
        <v>669</v>
      </c>
      <c r="G1" s="61" t="s">
        <v>201</v>
      </c>
      <c r="H1" s="61" t="s">
        <v>4</v>
      </c>
      <c r="I1" s="16"/>
      <c r="J1" s="16"/>
      <c r="K1" s="16"/>
    </row>
    <row r="2" spans="2:7" ht="12.75" customHeight="1">
      <c r="B2" s="1"/>
      <c r="D2" s="2"/>
      <c r="E2" s="2"/>
      <c r="F2" s="43"/>
      <c r="G2" s="16"/>
    </row>
    <row r="3" spans="3:7" ht="12.75" customHeight="1">
      <c r="C3"/>
      <c r="G3"/>
    </row>
    <row r="4" spans="1:8" ht="12.75" customHeight="1">
      <c r="A4" s="39">
        <v>0</v>
      </c>
      <c r="B4" s="38" t="s">
        <v>177</v>
      </c>
      <c r="C4" s="39"/>
      <c r="D4" s="41" t="s">
        <v>186</v>
      </c>
      <c r="E4" s="38">
        <v>49317.362</v>
      </c>
      <c r="F4" s="45">
        <v>7.9007973952247275</v>
      </c>
      <c r="G4" s="38">
        <v>6242.0740000000005</v>
      </c>
      <c r="H4" s="38">
        <v>82</v>
      </c>
    </row>
    <row r="5" spans="1:7" ht="12.75" customHeight="1">
      <c r="A5" s="5"/>
      <c r="D5" s="1"/>
      <c r="E5" s="1"/>
      <c r="F5" s="46"/>
      <c r="G5" s="3"/>
    </row>
    <row r="6" spans="1:7" ht="12.75" customHeight="1">
      <c r="A6" s="5"/>
      <c r="D6" s="1"/>
      <c r="E6" s="1"/>
      <c r="F6" s="46"/>
      <c r="G6" s="3"/>
    </row>
    <row r="7" spans="1:8" ht="12.75" customHeight="1">
      <c r="A7" s="51" t="s">
        <v>187</v>
      </c>
      <c r="B7" s="52" t="s">
        <v>310</v>
      </c>
      <c r="C7" s="51">
        <v>1</v>
      </c>
      <c r="D7" s="51" t="s">
        <v>29</v>
      </c>
      <c r="E7" s="53">
        <v>414.19354838709677</v>
      </c>
      <c r="F7" s="53">
        <v>0.13441732601645254</v>
      </c>
      <c r="G7" s="53">
        <v>99.4</v>
      </c>
      <c r="H7" s="53">
        <v>2</v>
      </c>
    </row>
    <row r="8" spans="1:8" ht="12.75" customHeight="1">
      <c r="A8" s="13" t="s">
        <v>188</v>
      </c>
      <c r="B8" s="28" t="s">
        <v>153</v>
      </c>
      <c r="C8" s="13">
        <v>2</v>
      </c>
      <c r="D8" s="13" t="s">
        <v>30</v>
      </c>
      <c r="E8" s="18">
        <v>6419.9492580645165</v>
      </c>
      <c r="F8" s="18">
        <v>0.7151569077868632</v>
      </c>
      <c r="G8" s="18">
        <v>289.58</v>
      </c>
      <c r="H8" s="18">
        <v>11</v>
      </c>
    </row>
    <row r="9" spans="1:8" ht="12.75" customHeight="1">
      <c r="A9" s="14" t="s">
        <v>189</v>
      </c>
      <c r="B9" s="29" t="s">
        <v>595</v>
      </c>
      <c r="C9" s="14">
        <v>3</v>
      </c>
      <c r="D9" s="14" t="s">
        <v>31</v>
      </c>
      <c r="E9" s="19">
        <v>12987.972612903222</v>
      </c>
      <c r="F9" s="19">
        <v>0.9467920835610087</v>
      </c>
      <c r="G9" s="19">
        <v>442.512</v>
      </c>
      <c r="H9" s="19">
        <v>52</v>
      </c>
    </row>
    <row r="10" spans="1:8" ht="12.75" customHeight="1">
      <c r="A10" s="15" t="s">
        <v>190</v>
      </c>
      <c r="B10" s="30" t="s">
        <v>25</v>
      </c>
      <c r="C10" s="15">
        <v>4</v>
      </c>
      <c r="D10" s="15" t="s">
        <v>185</v>
      </c>
      <c r="E10" s="20">
        <v>3488.1940967741934</v>
      </c>
      <c r="F10" s="20">
        <v>0.08099797741039617</v>
      </c>
      <c r="G10" s="20">
        <v>1389.2</v>
      </c>
      <c r="H10" s="20">
        <v>2</v>
      </c>
    </row>
    <row r="11" spans="1:8" ht="12.75" customHeight="1">
      <c r="A11" s="7" t="s">
        <v>191</v>
      </c>
      <c r="B11" s="31" t="s">
        <v>26</v>
      </c>
      <c r="C11" s="7">
        <v>5</v>
      </c>
      <c r="D11" s="7" t="s">
        <v>32</v>
      </c>
      <c r="E11" s="21">
        <v>3215.409483870968</v>
      </c>
      <c r="F11" s="21">
        <v>0.18305869394554075</v>
      </c>
      <c r="G11" s="21">
        <v>566.61</v>
      </c>
      <c r="H11" s="21">
        <v>5</v>
      </c>
    </row>
    <row r="12" spans="1:8" ht="12.75" customHeight="1">
      <c r="A12" s="9" t="s">
        <v>197</v>
      </c>
      <c r="B12" s="32" t="s">
        <v>27</v>
      </c>
      <c r="C12" s="9">
        <v>6</v>
      </c>
      <c r="D12" s="9" t="s">
        <v>33</v>
      </c>
      <c r="E12" s="22">
        <v>1790.8558387096773</v>
      </c>
      <c r="F12" s="22">
        <v>0.13697904676858524</v>
      </c>
      <c r="G12" s="22">
        <v>421.74</v>
      </c>
      <c r="H12" s="22">
        <v>6</v>
      </c>
    </row>
    <row r="13" spans="1:8" ht="12.75" customHeight="1">
      <c r="A13" s="10" t="s">
        <v>192</v>
      </c>
      <c r="B13" s="33" t="s">
        <v>28</v>
      </c>
      <c r="C13" s="10">
        <v>7</v>
      </c>
      <c r="D13" s="10" t="s">
        <v>34</v>
      </c>
      <c r="E13" s="23">
        <v>20885.483870967742</v>
      </c>
      <c r="F13" s="23">
        <v>0.4828045658399386</v>
      </c>
      <c r="G13" s="23">
        <v>1395.441</v>
      </c>
      <c r="H13" s="23">
        <v>1</v>
      </c>
    </row>
    <row r="14" spans="1:8" ht="12.75" customHeight="1">
      <c r="A14" s="12" t="s">
        <v>193</v>
      </c>
      <c r="B14" s="34" t="s">
        <v>548</v>
      </c>
      <c r="C14" s="12">
        <v>8</v>
      </c>
      <c r="D14" s="12" t="s">
        <v>184</v>
      </c>
      <c r="E14" s="24">
        <v>115.30329032258065</v>
      </c>
      <c r="F14" s="24">
        <v>0.008613013505281472</v>
      </c>
      <c r="G14" s="24">
        <v>431.84200000000016</v>
      </c>
      <c r="H14" s="24">
        <v>3</v>
      </c>
    </row>
    <row r="15" spans="1:8" ht="12.75" customHeight="1">
      <c r="A15" s="11" t="s">
        <v>194</v>
      </c>
      <c r="B15" s="35" t="s">
        <v>592</v>
      </c>
      <c r="C15" s="11">
        <v>9</v>
      </c>
      <c r="D15" s="11" t="s">
        <v>183</v>
      </c>
      <c r="E15" s="25">
        <v>0</v>
      </c>
      <c r="F15" s="25">
        <v>0</v>
      </c>
      <c r="G15" s="25">
        <v>261.935</v>
      </c>
      <c r="H15" s="25">
        <v>0</v>
      </c>
    </row>
    <row r="16" spans="1:8" ht="12.75" customHeight="1">
      <c r="A16" s="54" t="s">
        <v>196</v>
      </c>
      <c r="B16" s="55" t="s">
        <v>488</v>
      </c>
      <c r="C16" s="54">
        <v>10</v>
      </c>
      <c r="D16" s="54" t="s">
        <v>182</v>
      </c>
      <c r="E16" s="56">
        <v>0</v>
      </c>
      <c r="F16" s="56">
        <v>0</v>
      </c>
      <c r="G16" s="56">
        <v>424.65</v>
      </c>
      <c r="H16" s="56">
        <v>0</v>
      </c>
    </row>
    <row r="17" spans="1:8" ht="12.75" customHeight="1">
      <c r="A17" s="6" t="s">
        <v>195</v>
      </c>
      <c r="B17" s="36" t="s">
        <v>481</v>
      </c>
      <c r="C17" s="6">
        <v>11</v>
      </c>
      <c r="D17" s="6" t="s">
        <v>180</v>
      </c>
      <c r="E17" s="26">
        <v>0</v>
      </c>
      <c r="F17" s="26">
        <v>0</v>
      </c>
      <c r="G17" s="26">
        <v>391.664</v>
      </c>
      <c r="H17" s="26">
        <v>0</v>
      </c>
    </row>
    <row r="18" spans="1:8" ht="12.75" customHeight="1">
      <c r="A18" s="8" t="s">
        <v>196</v>
      </c>
      <c r="B18" s="37" t="s">
        <v>497</v>
      </c>
      <c r="C18" s="8">
        <v>12</v>
      </c>
      <c r="D18" s="8" t="s">
        <v>181</v>
      </c>
      <c r="E18" s="27">
        <v>0</v>
      </c>
      <c r="F18" s="27">
        <v>0</v>
      </c>
      <c r="G18" s="27">
        <v>127.5</v>
      </c>
      <c r="H18" s="27">
        <v>0</v>
      </c>
    </row>
    <row r="19" spans="2:7" ht="12.75" customHeight="1">
      <c r="B19" s="1"/>
      <c r="D19" s="2"/>
      <c r="E19" s="2"/>
      <c r="F19" s="2"/>
      <c r="G19" s="2"/>
    </row>
    <row r="20" spans="2:8" ht="12.75" customHeight="1">
      <c r="B20" s="1"/>
      <c r="D20" s="2"/>
      <c r="E20" s="2"/>
      <c r="F20" s="2"/>
      <c r="G20" s="2"/>
      <c r="H20" s="4"/>
    </row>
    <row r="21" spans="1:8" ht="12.75">
      <c r="A21" s="51">
        <v>166</v>
      </c>
      <c r="B21" s="51" t="s">
        <v>418</v>
      </c>
      <c r="C21" s="51">
        <v>1</v>
      </c>
      <c r="D21" s="51" t="s">
        <v>419</v>
      </c>
      <c r="E21" s="53">
        <v>0</v>
      </c>
      <c r="F21" s="53">
        <v>0</v>
      </c>
      <c r="G21" s="53">
        <v>13.2</v>
      </c>
      <c r="H21" s="53">
        <v>0</v>
      </c>
    </row>
    <row r="22" spans="1:8" ht="12.75">
      <c r="A22" s="51">
        <v>173</v>
      </c>
      <c r="B22" s="51" t="s">
        <v>431</v>
      </c>
      <c r="C22" s="51">
        <v>1</v>
      </c>
      <c r="D22" s="51" t="s">
        <v>432</v>
      </c>
      <c r="E22" s="53">
        <v>0</v>
      </c>
      <c r="F22" s="53">
        <v>0</v>
      </c>
      <c r="G22" s="53">
        <v>6.6</v>
      </c>
      <c r="H22" s="53">
        <v>0</v>
      </c>
    </row>
    <row r="23" spans="1:8" ht="12.75">
      <c r="A23" s="51">
        <v>169</v>
      </c>
      <c r="B23" s="51" t="s">
        <v>423</v>
      </c>
      <c r="C23" s="51">
        <v>1</v>
      </c>
      <c r="D23" s="51" t="s">
        <v>424</v>
      </c>
      <c r="E23" s="53">
        <v>0</v>
      </c>
      <c r="F23" s="53">
        <v>0</v>
      </c>
      <c r="G23" s="53">
        <v>3.8</v>
      </c>
      <c r="H23" s="53">
        <v>0</v>
      </c>
    </row>
    <row r="24" spans="1:8" ht="12.75">
      <c r="A24" s="51">
        <v>144</v>
      </c>
      <c r="B24" s="51" t="s">
        <v>376</v>
      </c>
      <c r="C24" s="51">
        <v>1</v>
      </c>
      <c r="D24" s="51" t="s">
        <v>377</v>
      </c>
      <c r="E24" s="53">
        <v>0</v>
      </c>
      <c r="F24" s="53">
        <v>0</v>
      </c>
      <c r="G24" s="53">
        <v>3.6</v>
      </c>
      <c r="H24" s="53">
        <v>0</v>
      </c>
    </row>
    <row r="25" spans="1:8" ht="12.75">
      <c r="A25" s="51">
        <v>168</v>
      </c>
      <c r="B25" s="51" t="s">
        <v>22</v>
      </c>
      <c r="C25" s="51">
        <v>1</v>
      </c>
      <c r="D25" s="51" t="s">
        <v>422</v>
      </c>
      <c r="E25" s="53">
        <v>0</v>
      </c>
      <c r="F25" s="53">
        <v>0</v>
      </c>
      <c r="G25" s="53">
        <v>51.2</v>
      </c>
      <c r="H25" s="53">
        <v>0</v>
      </c>
    </row>
    <row r="26" spans="1:8" ht="12.75">
      <c r="A26" s="51">
        <v>109</v>
      </c>
      <c r="B26" s="51" t="s">
        <v>308</v>
      </c>
      <c r="C26" s="51">
        <v>1</v>
      </c>
      <c r="D26" s="51" t="s">
        <v>309</v>
      </c>
      <c r="E26" s="53">
        <v>0</v>
      </c>
      <c r="F26" s="53">
        <v>0</v>
      </c>
      <c r="G26" s="53">
        <v>0.5</v>
      </c>
      <c r="H26" s="53">
        <v>0</v>
      </c>
    </row>
    <row r="27" spans="1:8" ht="12.75">
      <c r="A27" s="51">
        <v>122</v>
      </c>
      <c r="B27" s="51" t="s">
        <v>334</v>
      </c>
      <c r="C27" s="51">
        <v>1</v>
      </c>
      <c r="D27" s="51" t="s">
        <v>335</v>
      </c>
      <c r="E27" s="53">
        <v>0</v>
      </c>
      <c r="F27" s="53">
        <v>0</v>
      </c>
      <c r="G27" s="53">
        <v>1.3</v>
      </c>
      <c r="H27" s="53">
        <v>0</v>
      </c>
    </row>
    <row r="28" spans="1:8" ht="12.75">
      <c r="A28" s="51">
        <v>159</v>
      </c>
      <c r="B28" s="51" t="s">
        <v>406</v>
      </c>
      <c r="C28" s="51">
        <v>1</v>
      </c>
      <c r="D28" s="51" t="s">
        <v>407</v>
      </c>
      <c r="E28" s="53">
        <v>0</v>
      </c>
      <c r="F28" s="53">
        <v>0</v>
      </c>
      <c r="G28" s="53">
        <v>8.3</v>
      </c>
      <c r="H28" s="53">
        <v>0</v>
      </c>
    </row>
    <row r="29" spans="1:8" ht="12.75">
      <c r="A29" s="51">
        <v>123</v>
      </c>
      <c r="B29" s="51" t="s">
        <v>18</v>
      </c>
      <c r="C29" s="51">
        <v>1</v>
      </c>
      <c r="D29" s="51" t="s">
        <v>336</v>
      </c>
      <c r="E29" s="53">
        <v>0</v>
      </c>
      <c r="F29" s="53">
        <v>0</v>
      </c>
      <c r="G29" s="53">
        <v>0.2</v>
      </c>
      <c r="H29" s="53">
        <v>0</v>
      </c>
    </row>
    <row r="30" spans="1:8" ht="12.75">
      <c r="A30" s="51">
        <v>164</v>
      </c>
      <c r="B30" s="51" t="s">
        <v>414</v>
      </c>
      <c r="C30" s="51">
        <v>1</v>
      </c>
      <c r="D30" s="51" t="s">
        <v>415</v>
      </c>
      <c r="E30" s="53">
        <v>414.19354838709677</v>
      </c>
      <c r="F30" s="53">
        <v>38709.67741935484</v>
      </c>
      <c r="G30" s="53">
        <v>10.7</v>
      </c>
      <c r="H30" s="53">
        <v>2</v>
      </c>
    </row>
    <row r="31" spans="1:8" ht="12.75">
      <c r="A31" s="13">
        <v>128</v>
      </c>
      <c r="B31" s="13" t="s">
        <v>345</v>
      </c>
      <c r="C31" s="13">
        <v>2</v>
      </c>
      <c r="D31" s="13" t="s">
        <v>346</v>
      </c>
      <c r="E31" s="18">
        <v>58.064516129032256</v>
      </c>
      <c r="F31" s="18">
        <v>32258.06451612903</v>
      </c>
      <c r="G31" s="18">
        <v>1.8</v>
      </c>
      <c r="H31" s="18">
        <v>1</v>
      </c>
    </row>
    <row r="32" spans="1:8" ht="12.75">
      <c r="A32" s="13">
        <v>136</v>
      </c>
      <c r="B32" s="13" t="s">
        <v>360</v>
      </c>
      <c r="C32" s="13">
        <v>2</v>
      </c>
      <c r="D32" s="13" t="s">
        <v>361</v>
      </c>
      <c r="E32" s="18">
        <v>0</v>
      </c>
      <c r="F32" s="18">
        <v>0</v>
      </c>
      <c r="G32" s="18">
        <v>0.7</v>
      </c>
      <c r="H32" s="18">
        <v>0</v>
      </c>
    </row>
    <row r="33" spans="1:8" ht="12.75">
      <c r="A33" s="13">
        <v>154</v>
      </c>
      <c r="B33" s="13" t="s">
        <v>396</v>
      </c>
      <c r="C33" s="13">
        <v>2</v>
      </c>
      <c r="D33" s="13" t="s">
        <v>397</v>
      </c>
      <c r="E33" s="18">
        <v>0</v>
      </c>
      <c r="F33" s="18">
        <v>0</v>
      </c>
      <c r="G33" s="18">
        <v>0.7</v>
      </c>
      <c r="H33" s="18">
        <v>0</v>
      </c>
    </row>
    <row r="34" spans="1:8" ht="12.75">
      <c r="A34" s="13">
        <v>156</v>
      </c>
      <c r="B34" s="13" t="s">
        <v>400</v>
      </c>
      <c r="C34" s="13">
        <v>2</v>
      </c>
      <c r="D34" s="13" t="s">
        <v>401</v>
      </c>
      <c r="E34" s="18">
        <v>359.23441935483874</v>
      </c>
      <c r="F34" s="18">
        <v>89808.60483870968</v>
      </c>
      <c r="G34" s="18">
        <v>4</v>
      </c>
      <c r="H34" s="18">
        <v>3</v>
      </c>
    </row>
    <row r="35" spans="1:8" ht="12.75">
      <c r="A35" s="13">
        <v>170</v>
      </c>
      <c r="B35" s="13" t="s">
        <v>425</v>
      </c>
      <c r="C35" s="13">
        <v>2</v>
      </c>
      <c r="D35" s="13" t="s">
        <v>426</v>
      </c>
      <c r="E35" s="18">
        <v>5109.234419354839</v>
      </c>
      <c r="F35" s="18">
        <v>74046.87564282375</v>
      </c>
      <c r="G35" s="18">
        <v>69</v>
      </c>
      <c r="H35" s="18">
        <v>4</v>
      </c>
    </row>
    <row r="36" spans="1:8" ht="12.75">
      <c r="A36" s="13">
        <v>148</v>
      </c>
      <c r="B36" s="13" t="s">
        <v>384</v>
      </c>
      <c r="C36" s="13">
        <v>2</v>
      </c>
      <c r="D36" s="13" t="s">
        <v>385</v>
      </c>
      <c r="E36" s="18">
        <v>0</v>
      </c>
      <c r="F36" s="18">
        <v>0</v>
      </c>
      <c r="G36" s="18">
        <v>31.5</v>
      </c>
      <c r="H36" s="18">
        <v>0</v>
      </c>
    </row>
    <row r="37" spans="1:8" ht="12.75">
      <c r="A37" s="13">
        <v>145</v>
      </c>
      <c r="B37" s="13" t="s">
        <v>378</v>
      </c>
      <c r="C37" s="13">
        <v>2</v>
      </c>
      <c r="D37" s="13" t="s">
        <v>379</v>
      </c>
      <c r="E37" s="18">
        <v>0</v>
      </c>
      <c r="F37" s="18">
        <v>0</v>
      </c>
      <c r="G37" s="18">
        <v>1.8</v>
      </c>
      <c r="H37" s="18">
        <v>0</v>
      </c>
    </row>
    <row r="38" spans="1:8" ht="12.75">
      <c r="A38" s="13">
        <v>150</v>
      </c>
      <c r="B38" s="13" t="s">
        <v>388</v>
      </c>
      <c r="C38" s="13">
        <v>2</v>
      </c>
      <c r="D38" s="13" t="s">
        <v>389</v>
      </c>
      <c r="E38" s="18">
        <v>272.5806451612903</v>
      </c>
      <c r="F38" s="18">
        <v>16129.032258064515</v>
      </c>
      <c r="G38" s="18">
        <v>16.9</v>
      </c>
      <c r="H38" s="18">
        <v>1</v>
      </c>
    </row>
    <row r="39" spans="1:8" ht="12.75">
      <c r="A39" s="13">
        <v>165</v>
      </c>
      <c r="B39" s="13" t="s">
        <v>416</v>
      </c>
      <c r="C39" s="13">
        <v>2</v>
      </c>
      <c r="D39" s="13" t="s">
        <v>417</v>
      </c>
      <c r="E39" s="18">
        <v>0</v>
      </c>
      <c r="F39" s="18">
        <v>0</v>
      </c>
      <c r="G39" s="18">
        <v>11.9</v>
      </c>
      <c r="H39" s="18">
        <v>0</v>
      </c>
    </row>
    <row r="40" spans="1:8" ht="12.75">
      <c r="A40" s="13">
        <v>64</v>
      </c>
      <c r="B40" s="13" t="s">
        <v>605</v>
      </c>
      <c r="C40" s="13">
        <v>2</v>
      </c>
      <c r="D40" s="13" t="s">
        <v>606</v>
      </c>
      <c r="E40" s="18">
        <v>0</v>
      </c>
      <c r="F40" s="18">
        <v>0</v>
      </c>
      <c r="G40" s="18">
        <v>1.2</v>
      </c>
      <c r="H40" s="18">
        <v>0</v>
      </c>
    </row>
    <row r="41" spans="1:8" ht="12.75">
      <c r="A41" s="13">
        <v>171</v>
      </c>
      <c r="B41" s="13" t="s">
        <v>427</v>
      </c>
      <c r="C41" s="13">
        <v>2</v>
      </c>
      <c r="D41" s="13" t="s">
        <v>428</v>
      </c>
      <c r="E41" s="18">
        <v>35.3513870967742</v>
      </c>
      <c r="F41" s="18">
        <v>1910.8857890148215</v>
      </c>
      <c r="G41" s="18">
        <v>18.5</v>
      </c>
      <c r="H41" s="18">
        <v>1</v>
      </c>
    </row>
    <row r="42" spans="1:8" ht="12.75">
      <c r="A42" s="13">
        <v>126</v>
      </c>
      <c r="B42" s="13" t="s">
        <v>341</v>
      </c>
      <c r="C42" s="13">
        <v>2</v>
      </c>
      <c r="D42" s="13" t="s">
        <v>342</v>
      </c>
      <c r="E42" s="18">
        <v>0</v>
      </c>
      <c r="F42" s="18">
        <v>0</v>
      </c>
      <c r="G42" s="18">
        <v>2</v>
      </c>
      <c r="H42" s="18">
        <v>0</v>
      </c>
    </row>
    <row r="43" spans="1:8" ht="12.75">
      <c r="A43" s="13">
        <v>35</v>
      </c>
      <c r="B43" s="13" t="s">
        <v>549</v>
      </c>
      <c r="C43" s="13">
        <v>2</v>
      </c>
      <c r="D43" s="13" t="s">
        <v>550</v>
      </c>
      <c r="E43" s="18">
        <v>0</v>
      </c>
      <c r="F43" s="18">
        <v>0</v>
      </c>
      <c r="G43" s="18">
        <v>0.1</v>
      </c>
      <c r="H43" s="18">
        <v>0</v>
      </c>
    </row>
    <row r="44" spans="1:8" ht="12.75">
      <c r="A44" s="13">
        <v>197</v>
      </c>
      <c r="B44" s="13" t="s">
        <v>476</v>
      </c>
      <c r="C44" s="13">
        <v>2</v>
      </c>
      <c r="D44" s="13" t="s">
        <v>477</v>
      </c>
      <c r="E44" s="18">
        <v>0</v>
      </c>
      <c r="F44" s="18">
        <v>0</v>
      </c>
      <c r="G44" s="18">
        <v>9.48</v>
      </c>
      <c r="H44" s="18">
        <v>0</v>
      </c>
    </row>
    <row r="45" spans="1:8" ht="12.75">
      <c r="A45" s="13">
        <v>119</v>
      </c>
      <c r="B45" s="13" t="s">
        <v>328</v>
      </c>
      <c r="C45" s="13">
        <v>2</v>
      </c>
      <c r="D45" s="13" t="s">
        <v>329</v>
      </c>
      <c r="E45" s="18">
        <v>0</v>
      </c>
      <c r="F45" s="18">
        <v>0</v>
      </c>
      <c r="G45" s="18">
        <v>44.8</v>
      </c>
      <c r="H45" s="18">
        <v>0</v>
      </c>
    </row>
    <row r="46" spans="1:8" ht="12.75">
      <c r="A46" s="13">
        <v>137</v>
      </c>
      <c r="B46" s="13" t="s">
        <v>362</v>
      </c>
      <c r="C46" s="13">
        <v>2</v>
      </c>
      <c r="D46" s="13" t="s">
        <v>363</v>
      </c>
      <c r="E46" s="18">
        <v>0</v>
      </c>
      <c r="F46" s="18">
        <v>0</v>
      </c>
      <c r="G46" s="18">
        <v>1.1</v>
      </c>
      <c r="H46" s="18">
        <v>0</v>
      </c>
    </row>
    <row r="47" spans="1:8" ht="12.75">
      <c r="A47" s="13">
        <v>146</v>
      </c>
      <c r="B47" s="13" t="s">
        <v>380</v>
      </c>
      <c r="C47" s="13">
        <v>2</v>
      </c>
      <c r="D47" s="13" t="s">
        <v>381</v>
      </c>
      <c r="E47" s="18">
        <v>0</v>
      </c>
      <c r="F47" s="18">
        <v>0</v>
      </c>
      <c r="G47" s="18">
        <v>25</v>
      </c>
      <c r="H47" s="18">
        <v>0</v>
      </c>
    </row>
    <row r="48" spans="1:8" ht="12.75">
      <c r="A48" s="13">
        <v>162</v>
      </c>
      <c r="B48" s="13" t="s">
        <v>20</v>
      </c>
      <c r="C48" s="13">
        <v>2</v>
      </c>
      <c r="D48" s="13" t="s">
        <v>412</v>
      </c>
      <c r="E48" s="18">
        <v>585.483870967742</v>
      </c>
      <c r="F48" s="18">
        <v>16129.032258064519</v>
      </c>
      <c r="G48" s="18">
        <v>36.3</v>
      </c>
      <c r="H48" s="18">
        <v>1</v>
      </c>
    </row>
    <row r="49" spans="1:8" ht="12.75">
      <c r="A49" s="13">
        <v>147</v>
      </c>
      <c r="B49" s="13" t="s">
        <v>382</v>
      </c>
      <c r="C49" s="13">
        <v>2</v>
      </c>
      <c r="D49" s="13" t="s">
        <v>383</v>
      </c>
      <c r="E49" s="18">
        <v>0</v>
      </c>
      <c r="F49" s="18">
        <v>0</v>
      </c>
      <c r="G49" s="18">
        <v>12.8</v>
      </c>
      <c r="H49" s="18">
        <v>0</v>
      </c>
    </row>
    <row r="50" spans="1:8" ht="12.75">
      <c r="A50" s="14">
        <v>108</v>
      </c>
      <c r="B50" s="14" t="s">
        <v>306</v>
      </c>
      <c r="C50" s="14">
        <v>3</v>
      </c>
      <c r="D50" s="14" t="s">
        <v>307</v>
      </c>
      <c r="E50" s="19">
        <v>108.4925806451613</v>
      </c>
      <c r="F50" s="19">
        <v>3466.216634030712</v>
      </c>
      <c r="G50" s="19">
        <v>31.3</v>
      </c>
      <c r="H50" s="19">
        <v>2</v>
      </c>
    </row>
    <row r="51" spans="1:8" ht="12.75">
      <c r="A51" s="14">
        <v>161</v>
      </c>
      <c r="B51" s="14" t="s">
        <v>410</v>
      </c>
      <c r="C51" s="14">
        <v>3</v>
      </c>
      <c r="D51" s="14" t="s">
        <v>411</v>
      </c>
      <c r="E51" s="19">
        <v>0</v>
      </c>
      <c r="F51" s="19">
        <v>0</v>
      </c>
      <c r="G51" s="19">
        <v>6.6</v>
      </c>
      <c r="H51" s="19">
        <v>0</v>
      </c>
    </row>
    <row r="52" spans="1:8" ht="12.75">
      <c r="A52" s="14">
        <v>175</v>
      </c>
      <c r="B52" s="14" t="s">
        <v>435</v>
      </c>
      <c r="C52" s="14">
        <v>3</v>
      </c>
      <c r="D52" s="14" t="s">
        <v>436</v>
      </c>
      <c r="E52" s="19">
        <v>1016.1290322580645</v>
      </c>
      <c r="F52" s="19">
        <v>80645.16129032258</v>
      </c>
      <c r="G52" s="19">
        <v>12.6</v>
      </c>
      <c r="H52" s="19">
        <v>3</v>
      </c>
    </row>
    <row r="53" spans="1:8" ht="12.75">
      <c r="A53" s="14">
        <v>141</v>
      </c>
      <c r="B53" s="14" t="s">
        <v>370</v>
      </c>
      <c r="C53" s="14">
        <v>3</v>
      </c>
      <c r="D53" s="14" t="s">
        <v>371</v>
      </c>
      <c r="E53" s="19">
        <v>633.0645161290323</v>
      </c>
      <c r="F53" s="19">
        <v>40322.580645161295</v>
      </c>
      <c r="G53" s="19">
        <v>15.7</v>
      </c>
      <c r="H53" s="19">
        <v>2</v>
      </c>
    </row>
    <row r="54" spans="1:8" ht="12.75">
      <c r="A54" s="14">
        <v>105</v>
      </c>
      <c r="B54" s="14" t="s">
        <v>300</v>
      </c>
      <c r="C54" s="14">
        <v>3</v>
      </c>
      <c r="D54" s="14" t="s">
        <v>301</v>
      </c>
      <c r="E54" s="19">
        <v>32.25806451612903</v>
      </c>
      <c r="F54" s="19">
        <v>64516.12903225806</v>
      </c>
      <c r="G54" s="19">
        <v>0.5</v>
      </c>
      <c r="H54" s="19">
        <v>2</v>
      </c>
    </row>
    <row r="55" spans="1:8" ht="12.75">
      <c r="A55" s="14">
        <v>167</v>
      </c>
      <c r="B55" s="14" t="s">
        <v>420</v>
      </c>
      <c r="C55" s="14">
        <v>3</v>
      </c>
      <c r="D55" s="14" t="s">
        <v>421</v>
      </c>
      <c r="E55" s="19">
        <v>1070.967741935484</v>
      </c>
      <c r="F55" s="19">
        <v>129032.25806451612</v>
      </c>
      <c r="G55" s="19">
        <v>8.3</v>
      </c>
      <c r="H55" s="19">
        <v>5</v>
      </c>
    </row>
    <row r="56" spans="1:8" ht="12.75">
      <c r="A56" s="14">
        <v>163</v>
      </c>
      <c r="B56" s="14" t="s">
        <v>21</v>
      </c>
      <c r="C56" s="14">
        <v>3</v>
      </c>
      <c r="D56" s="14" t="s">
        <v>413</v>
      </c>
      <c r="E56" s="19">
        <v>0</v>
      </c>
      <c r="F56" s="19">
        <v>0</v>
      </c>
      <c r="G56" s="19">
        <v>16.4</v>
      </c>
      <c r="H56" s="19">
        <v>0</v>
      </c>
    </row>
    <row r="57" spans="1:8" ht="12.75">
      <c r="A57" s="14">
        <v>120</v>
      </c>
      <c r="B57" s="14" t="s">
        <v>330</v>
      </c>
      <c r="C57" s="14">
        <v>3</v>
      </c>
      <c r="D57" s="14" t="s">
        <v>331</v>
      </c>
      <c r="E57" s="19">
        <v>0</v>
      </c>
      <c r="F57" s="19">
        <v>0</v>
      </c>
      <c r="G57" s="19">
        <v>70.5</v>
      </c>
      <c r="H57" s="19">
        <v>0</v>
      </c>
    </row>
    <row r="58" spans="1:8" ht="12.75">
      <c r="A58" s="14">
        <v>155</v>
      </c>
      <c r="B58" s="14" t="s">
        <v>398</v>
      </c>
      <c r="C58" s="14">
        <v>3</v>
      </c>
      <c r="D58" s="14" t="s">
        <v>399</v>
      </c>
      <c r="E58" s="19">
        <v>180.6451612903226</v>
      </c>
      <c r="F58" s="19">
        <v>129032.25806451615</v>
      </c>
      <c r="G58" s="19">
        <v>1.4</v>
      </c>
      <c r="H58" s="19">
        <v>4</v>
      </c>
    </row>
    <row r="59" spans="1:8" ht="12.75">
      <c r="A59" s="14">
        <v>131</v>
      </c>
      <c r="B59" s="14" t="s">
        <v>351</v>
      </c>
      <c r="C59" s="14">
        <v>3</v>
      </c>
      <c r="D59" s="14" t="s">
        <v>352</v>
      </c>
      <c r="E59" s="19">
        <v>0</v>
      </c>
      <c r="F59" s="19">
        <v>0</v>
      </c>
      <c r="G59" s="19">
        <v>20.5</v>
      </c>
      <c r="H59" s="19">
        <v>0</v>
      </c>
    </row>
    <row r="60" spans="1:8" ht="12.75">
      <c r="A60" s="14">
        <v>160</v>
      </c>
      <c r="B60" s="14" t="s">
        <v>408</v>
      </c>
      <c r="C60" s="14">
        <v>3</v>
      </c>
      <c r="D60" s="14" t="s">
        <v>409</v>
      </c>
      <c r="E60" s="19">
        <v>0</v>
      </c>
      <c r="F60" s="19">
        <v>0</v>
      </c>
      <c r="G60" s="19">
        <v>8.4</v>
      </c>
      <c r="H60" s="19">
        <v>0</v>
      </c>
    </row>
    <row r="61" spans="1:8" ht="12.75">
      <c r="A61" s="14">
        <v>172</v>
      </c>
      <c r="B61" s="14" t="s">
        <v>429</v>
      </c>
      <c r="C61" s="14">
        <v>3</v>
      </c>
      <c r="D61" s="14" t="s">
        <v>430</v>
      </c>
      <c r="E61" s="19">
        <v>112.90322580645162</v>
      </c>
      <c r="F61" s="19">
        <v>80645.16129032259</v>
      </c>
      <c r="G61" s="19">
        <v>1.4</v>
      </c>
      <c r="H61" s="19">
        <v>3</v>
      </c>
    </row>
    <row r="62" spans="1:8" ht="12.75">
      <c r="A62" s="14">
        <v>186</v>
      </c>
      <c r="B62" s="14" t="s">
        <v>456</v>
      </c>
      <c r="C62" s="14">
        <v>3</v>
      </c>
      <c r="D62" s="14" t="s">
        <v>457</v>
      </c>
      <c r="E62" s="19">
        <v>0</v>
      </c>
      <c r="F62" s="19">
        <v>0</v>
      </c>
      <c r="G62" s="19">
        <v>3.239</v>
      </c>
      <c r="H62" s="19">
        <v>0</v>
      </c>
    </row>
    <row r="63" spans="1:8" ht="12.75">
      <c r="A63" s="14">
        <v>58</v>
      </c>
      <c r="B63" s="14" t="s">
        <v>593</v>
      </c>
      <c r="C63" s="14">
        <v>3</v>
      </c>
      <c r="D63" s="14" t="s">
        <v>594</v>
      </c>
      <c r="E63" s="19">
        <v>0</v>
      </c>
      <c r="F63" s="19">
        <v>0</v>
      </c>
      <c r="G63" s="19">
        <v>5.4</v>
      </c>
      <c r="H63" s="19">
        <v>0</v>
      </c>
    </row>
    <row r="64" spans="1:8" ht="12.75">
      <c r="A64" s="14">
        <v>174</v>
      </c>
      <c r="B64" s="14" t="s">
        <v>433</v>
      </c>
      <c r="C64" s="14">
        <v>3</v>
      </c>
      <c r="D64" s="14" t="s">
        <v>434</v>
      </c>
      <c r="E64" s="19">
        <v>930.6792580645161</v>
      </c>
      <c r="F64" s="19">
        <v>73863.4331797235</v>
      </c>
      <c r="G64" s="19">
        <v>12.6</v>
      </c>
      <c r="H64" s="19">
        <v>5</v>
      </c>
    </row>
    <row r="65" spans="1:8" ht="12.75">
      <c r="A65" s="14">
        <v>152</v>
      </c>
      <c r="B65" s="14" t="s">
        <v>392</v>
      </c>
      <c r="C65" s="14">
        <v>3</v>
      </c>
      <c r="D65" s="14" t="s">
        <v>393</v>
      </c>
      <c r="E65" s="19">
        <v>248.38709677419354</v>
      </c>
      <c r="F65" s="19">
        <v>88709.67741935485</v>
      </c>
      <c r="G65" s="19">
        <v>2.8</v>
      </c>
      <c r="H65" s="19">
        <v>4</v>
      </c>
    </row>
    <row r="66" spans="1:8" ht="12.75">
      <c r="A66" s="14">
        <v>125</v>
      </c>
      <c r="B66" s="14" t="s">
        <v>339</v>
      </c>
      <c r="C66" s="14">
        <v>3</v>
      </c>
      <c r="D66" s="14" t="s">
        <v>340</v>
      </c>
      <c r="E66" s="19">
        <v>1734.9455806451613</v>
      </c>
      <c r="F66" s="19">
        <v>57639.38806130103</v>
      </c>
      <c r="G66" s="19">
        <v>30.1</v>
      </c>
      <c r="H66" s="19">
        <v>4</v>
      </c>
    </row>
    <row r="67" spans="1:8" ht="12.75">
      <c r="A67" s="14">
        <v>176</v>
      </c>
      <c r="B67" s="14" t="s">
        <v>437</v>
      </c>
      <c r="C67" s="14">
        <v>3</v>
      </c>
      <c r="D67" s="14" t="s">
        <v>438</v>
      </c>
      <c r="E67" s="19">
        <v>767.2698387096774</v>
      </c>
      <c r="F67" s="19">
        <v>66719.11640953716</v>
      </c>
      <c r="G67" s="19">
        <v>11.5</v>
      </c>
      <c r="H67" s="19">
        <v>4</v>
      </c>
    </row>
    <row r="68" spans="1:8" ht="12.75">
      <c r="A68" s="14">
        <v>151</v>
      </c>
      <c r="B68" s="14" t="s">
        <v>390</v>
      </c>
      <c r="C68" s="14">
        <v>3</v>
      </c>
      <c r="D68" s="14" t="s">
        <v>391</v>
      </c>
      <c r="E68" s="19">
        <v>2202.138290322581</v>
      </c>
      <c r="F68" s="19">
        <v>18214.543344272795</v>
      </c>
      <c r="G68" s="19">
        <v>120.9</v>
      </c>
      <c r="H68" s="19">
        <v>2</v>
      </c>
    </row>
    <row r="69" spans="1:8" ht="12.75">
      <c r="A69" s="14">
        <v>157</v>
      </c>
      <c r="B69" s="14" t="s">
        <v>402</v>
      </c>
      <c r="C69" s="14">
        <v>3</v>
      </c>
      <c r="D69" s="14" t="s">
        <v>403</v>
      </c>
      <c r="E69" s="19">
        <v>972.5438387096774</v>
      </c>
      <c r="F69" s="19">
        <v>98236.75138481589</v>
      </c>
      <c r="G69" s="19">
        <v>9.9</v>
      </c>
      <c r="H69" s="19">
        <v>5</v>
      </c>
    </row>
    <row r="70" spans="1:8" ht="12.75">
      <c r="A70" s="14">
        <v>177</v>
      </c>
      <c r="B70" s="14" t="s">
        <v>439</v>
      </c>
      <c r="C70" s="14">
        <v>3</v>
      </c>
      <c r="D70" s="14" t="s">
        <v>440</v>
      </c>
      <c r="E70" s="19">
        <v>0</v>
      </c>
      <c r="F70" s="19">
        <v>0</v>
      </c>
      <c r="G70" s="19">
        <v>4.8</v>
      </c>
      <c r="H70" s="19">
        <v>0</v>
      </c>
    </row>
    <row r="71" spans="1:8" ht="12.75">
      <c r="A71" s="14">
        <v>139</v>
      </c>
      <c r="B71" s="14" t="s">
        <v>366</v>
      </c>
      <c r="C71" s="14">
        <v>3</v>
      </c>
      <c r="D71" s="14" t="s">
        <v>367</v>
      </c>
      <c r="E71" s="19">
        <v>2626.6129032258063</v>
      </c>
      <c r="F71" s="19">
        <v>79836.25845671145</v>
      </c>
      <c r="G71" s="19">
        <v>32.9</v>
      </c>
      <c r="H71" s="19">
        <v>5</v>
      </c>
    </row>
    <row r="72" spans="1:8" ht="12.75">
      <c r="A72" s="14">
        <v>143</v>
      </c>
      <c r="B72" s="14" t="s">
        <v>374</v>
      </c>
      <c r="C72" s="14">
        <v>3</v>
      </c>
      <c r="D72" s="14" t="s">
        <v>375</v>
      </c>
      <c r="E72" s="19">
        <v>0</v>
      </c>
      <c r="F72" s="19">
        <v>0</v>
      </c>
      <c r="G72" s="19">
        <v>4.8</v>
      </c>
      <c r="H72" s="19">
        <v>0</v>
      </c>
    </row>
    <row r="73" spans="1:8" ht="12.75">
      <c r="A73" s="14">
        <v>92</v>
      </c>
      <c r="B73" s="14" t="s">
        <v>659</v>
      </c>
      <c r="C73" s="14">
        <v>3</v>
      </c>
      <c r="D73" s="14" t="s">
        <v>660</v>
      </c>
      <c r="E73" s="19">
        <v>350.93548387096774</v>
      </c>
      <c r="F73" s="19">
        <v>36178.91586298637</v>
      </c>
      <c r="G73" s="19">
        <v>9.7</v>
      </c>
      <c r="H73" s="19">
        <v>2</v>
      </c>
    </row>
    <row r="74" spans="1:8" ht="12.75">
      <c r="A74" s="14">
        <v>200</v>
      </c>
      <c r="B74" s="14" t="s">
        <v>150</v>
      </c>
      <c r="C74" s="14">
        <v>3</v>
      </c>
      <c r="D74" s="14" t="s">
        <v>151</v>
      </c>
      <c r="E74" s="19">
        <v>0</v>
      </c>
      <c r="F74" s="19">
        <v>0</v>
      </c>
      <c r="G74" s="19">
        <v>0.273</v>
      </c>
      <c r="H74" s="19">
        <v>0</v>
      </c>
    </row>
    <row r="75" spans="1:8" ht="12.75">
      <c r="A75" s="15">
        <v>138</v>
      </c>
      <c r="B75" s="15" t="s">
        <v>364</v>
      </c>
      <c r="C75" s="15">
        <v>4</v>
      </c>
      <c r="D75" s="15" t="s">
        <v>365</v>
      </c>
      <c r="E75" s="20">
        <v>0</v>
      </c>
      <c r="F75" s="20">
        <v>0</v>
      </c>
      <c r="G75" s="20">
        <v>143.8</v>
      </c>
      <c r="H75" s="20">
        <v>0</v>
      </c>
    </row>
    <row r="76" spans="1:8" ht="12.75">
      <c r="A76" s="15">
        <v>134</v>
      </c>
      <c r="B76" s="15" t="s">
        <v>357</v>
      </c>
      <c r="C76" s="15">
        <v>4</v>
      </c>
      <c r="D76" s="15" t="s">
        <v>358</v>
      </c>
      <c r="E76" s="20">
        <v>0</v>
      </c>
      <c r="F76" s="20">
        <v>0</v>
      </c>
      <c r="G76" s="20">
        <v>2.2</v>
      </c>
      <c r="H76" s="20">
        <v>0</v>
      </c>
    </row>
    <row r="77" spans="1:8" ht="12.75">
      <c r="A77" s="15">
        <v>127</v>
      </c>
      <c r="B77" s="15" t="s">
        <v>343</v>
      </c>
      <c r="C77" s="15">
        <v>4</v>
      </c>
      <c r="D77" s="15" t="s">
        <v>344</v>
      </c>
      <c r="E77" s="20">
        <v>3457.3614516129032</v>
      </c>
      <c r="F77" s="20">
        <v>3294.293903394858</v>
      </c>
      <c r="G77" s="20">
        <v>1049.5</v>
      </c>
      <c r="H77" s="20">
        <v>1</v>
      </c>
    </row>
    <row r="78" spans="1:8" ht="12.75">
      <c r="A78" s="15">
        <v>84</v>
      </c>
      <c r="B78" s="15" t="s">
        <v>644</v>
      </c>
      <c r="C78" s="15">
        <v>4</v>
      </c>
      <c r="D78" s="15" t="s">
        <v>645</v>
      </c>
      <c r="E78" s="20">
        <v>0</v>
      </c>
      <c r="F78" s="20">
        <v>0</v>
      </c>
      <c r="G78" s="20">
        <v>0.3</v>
      </c>
      <c r="H78" s="20">
        <v>0</v>
      </c>
    </row>
    <row r="79" spans="1:8" ht="12.75">
      <c r="A79" s="15">
        <v>140</v>
      </c>
      <c r="B79" s="15" t="s">
        <v>368</v>
      </c>
      <c r="C79" s="15">
        <v>4</v>
      </c>
      <c r="D79" s="15" t="s">
        <v>369</v>
      </c>
      <c r="E79" s="20">
        <v>0</v>
      </c>
      <c r="F79" s="20">
        <v>0</v>
      </c>
      <c r="G79" s="20">
        <v>24.6</v>
      </c>
      <c r="H79" s="20">
        <v>0</v>
      </c>
    </row>
    <row r="80" spans="1:8" ht="12.75">
      <c r="A80" s="15">
        <v>142</v>
      </c>
      <c r="B80" s="15" t="s">
        <v>372</v>
      </c>
      <c r="C80" s="15">
        <v>4</v>
      </c>
      <c r="D80" s="15" t="s">
        <v>373</v>
      </c>
      <c r="E80" s="20">
        <v>30.832645161290323</v>
      </c>
      <c r="F80" s="20">
        <v>205.6880931373604</v>
      </c>
      <c r="G80" s="20">
        <v>149.9</v>
      </c>
      <c r="H80" s="20">
        <v>1</v>
      </c>
    </row>
    <row r="81" spans="1:8" ht="12.75">
      <c r="A81" s="15">
        <v>96</v>
      </c>
      <c r="B81" s="15" t="s">
        <v>667</v>
      </c>
      <c r="C81" s="15">
        <v>4</v>
      </c>
      <c r="D81" s="15" t="s">
        <v>668</v>
      </c>
      <c r="E81" s="20">
        <v>0</v>
      </c>
      <c r="F81" s="20">
        <v>0</v>
      </c>
      <c r="G81" s="20">
        <v>18.9</v>
      </c>
      <c r="H81" s="20">
        <v>0</v>
      </c>
    </row>
    <row r="82" spans="1:8" ht="12.75">
      <c r="A82" s="7">
        <v>3</v>
      </c>
      <c r="B82" s="7" t="s">
        <v>484</v>
      </c>
      <c r="C82" s="7">
        <v>5</v>
      </c>
      <c r="D82" s="7" t="s">
        <v>485</v>
      </c>
      <c r="E82" s="21">
        <v>598.3383548387097</v>
      </c>
      <c r="F82" s="21">
        <v>30684.01819685691</v>
      </c>
      <c r="G82" s="21">
        <v>19.5</v>
      </c>
      <c r="H82" s="21">
        <v>2</v>
      </c>
    </row>
    <row r="83" spans="1:8" ht="12.75">
      <c r="A83" s="7">
        <v>33</v>
      </c>
      <c r="B83" s="7" t="s">
        <v>544</v>
      </c>
      <c r="C83" s="7">
        <v>5</v>
      </c>
      <c r="D83" s="7" t="s">
        <v>545</v>
      </c>
      <c r="E83" s="21">
        <v>0</v>
      </c>
      <c r="F83" s="21">
        <v>0</v>
      </c>
      <c r="G83" s="21">
        <v>0.3</v>
      </c>
      <c r="H83" s="21">
        <v>0</v>
      </c>
    </row>
    <row r="84" spans="1:8" ht="12.75">
      <c r="A84" s="7">
        <v>130</v>
      </c>
      <c r="B84" s="7" t="s">
        <v>349</v>
      </c>
      <c r="C84" s="7">
        <v>5</v>
      </c>
      <c r="D84" s="7" t="s">
        <v>350</v>
      </c>
      <c r="E84" s="21">
        <v>0</v>
      </c>
      <c r="F84" s="21">
        <v>0</v>
      </c>
      <c r="G84" s="21">
        <v>13.8</v>
      </c>
      <c r="H84" s="21">
        <v>0</v>
      </c>
    </row>
    <row r="85" spans="1:8" ht="12.75">
      <c r="A85" s="7">
        <v>180</v>
      </c>
      <c r="B85" s="7" t="s">
        <v>445</v>
      </c>
      <c r="C85" s="7">
        <v>5</v>
      </c>
      <c r="D85" s="7" t="s">
        <v>446</v>
      </c>
      <c r="E85" s="21">
        <v>0</v>
      </c>
      <c r="F85" s="21">
        <v>0</v>
      </c>
      <c r="G85" s="21">
        <v>0.018</v>
      </c>
      <c r="H85" s="21">
        <v>0</v>
      </c>
    </row>
    <row r="86" spans="1:8" ht="12.75">
      <c r="A86" s="7">
        <v>189</v>
      </c>
      <c r="B86" s="7" t="s">
        <v>24</v>
      </c>
      <c r="C86" s="7">
        <v>5</v>
      </c>
      <c r="D86" s="7" t="s">
        <v>462</v>
      </c>
      <c r="E86" s="21">
        <v>0</v>
      </c>
      <c r="F86" s="21">
        <v>0</v>
      </c>
      <c r="G86" s="21">
        <v>0.108</v>
      </c>
      <c r="H86" s="21">
        <v>0</v>
      </c>
    </row>
    <row r="87" spans="1:8" ht="12.75">
      <c r="A87" s="7">
        <v>81</v>
      </c>
      <c r="B87" s="7" t="s">
        <v>638</v>
      </c>
      <c r="C87" s="7">
        <v>5</v>
      </c>
      <c r="D87" s="7" t="s">
        <v>639</v>
      </c>
      <c r="E87" s="21">
        <v>0</v>
      </c>
      <c r="F87" s="21">
        <v>0</v>
      </c>
      <c r="G87" s="21">
        <v>0.8</v>
      </c>
      <c r="H87" s="21">
        <v>0</v>
      </c>
    </row>
    <row r="88" spans="1:8" ht="12.75">
      <c r="A88" s="7">
        <v>111</v>
      </c>
      <c r="B88" s="7" t="s">
        <v>313</v>
      </c>
      <c r="C88" s="7">
        <v>5</v>
      </c>
      <c r="D88" s="7" t="s">
        <v>314</v>
      </c>
      <c r="E88" s="21">
        <v>0</v>
      </c>
      <c r="F88" s="21">
        <v>0</v>
      </c>
      <c r="G88" s="21">
        <v>217.1</v>
      </c>
      <c r="H88" s="21">
        <v>0</v>
      </c>
    </row>
    <row r="89" spans="1:8" ht="12.75">
      <c r="A89" s="7">
        <v>185</v>
      </c>
      <c r="B89" s="7" t="s">
        <v>454</v>
      </c>
      <c r="C89" s="7">
        <v>5</v>
      </c>
      <c r="D89" s="7" t="s">
        <v>455</v>
      </c>
      <c r="E89" s="21">
        <v>0</v>
      </c>
      <c r="F89" s="21">
        <v>0</v>
      </c>
      <c r="G89" s="21">
        <v>0.087</v>
      </c>
      <c r="H89" s="21">
        <v>0</v>
      </c>
    </row>
    <row r="90" spans="1:8" ht="12.75">
      <c r="A90" s="7">
        <v>135</v>
      </c>
      <c r="B90" s="7" t="s">
        <v>19</v>
      </c>
      <c r="C90" s="7">
        <v>5</v>
      </c>
      <c r="D90" s="7" t="s">
        <v>359</v>
      </c>
      <c r="E90" s="21">
        <v>0</v>
      </c>
      <c r="F90" s="21">
        <v>0</v>
      </c>
      <c r="G90" s="21">
        <v>5.5</v>
      </c>
      <c r="H90" s="21">
        <v>0</v>
      </c>
    </row>
    <row r="91" spans="1:8" ht="12.75">
      <c r="A91" s="7">
        <v>59</v>
      </c>
      <c r="B91" s="7" t="s">
        <v>596</v>
      </c>
      <c r="C91" s="7">
        <v>5</v>
      </c>
      <c r="D91" s="7" t="s">
        <v>597</v>
      </c>
      <c r="E91" s="21">
        <v>0</v>
      </c>
      <c r="F91" s="21">
        <v>0</v>
      </c>
      <c r="G91" s="21">
        <v>24</v>
      </c>
      <c r="H91" s="21">
        <v>0</v>
      </c>
    </row>
    <row r="92" spans="1:8" ht="12.75">
      <c r="A92" s="7">
        <v>188</v>
      </c>
      <c r="B92" s="7" t="s">
        <v>460</v>
      </c>
      <c r="C92" s="7">
        <v>5</v>
      </c>
      <c r="D92" s="7" t="s">
        <v>461</v>
      </c>
      <c r="E92" s="21">
        <v>0</v>
      </c>
      <c r="F92" s="21">
        <v>0</v>
      </c>
      <c r="G92" s="21">
        <v>0.052</v>
      </c>
      <c r="H92" s="21">
        <v>0</v>
      </c>
    </row>
    <row r="93" spans="1:8" ht="12.75">
      <c r="A93" s="7">
        <v>132</v>
      </c>
      <c r="B93" s="7" t="s">
        <v>353</v>
      </c>
      <c r="C93" s="7">
        <v>5</v>
      </c>
      <c r="D93" s="7" t="s">
        <v>354</v>
      </c>
      <c r="E93" s="21">
        <v>0</v>
      </c>
      <c r="F93" s="21">
        <v>0</v>
      </c>
      <c r="G93" s="21">
        <v>48.9</v>
      </c>
      <c r="H93" s="21">
        <v>0</v>
      </c>
    </row>
    <row r="94" spans="1:8" ht="12.75">
      <c r="A94" s="7">
        <v>191</v>
      </c>
      <c r="B94" s="7" t="s">
        <v>465</v>
      </c>
      <c r="C94" s="7">
        <v>5</v>
      </c>
      <c r="D94" s="7" t="s">
        <v>466</v>
      </c>
      <c r="E94" s="21">
        <v>0</v>
      </c>
      <c r="F94" s="21">
        <v>0</v>
      </c>
      <c r="G94" s="21">
        <v>0.013</v>
      </c>
      <c r="H94" s="21">
        <v>0</v>
      </c>
    </row>
    <row r="95" spans="1:8" ht="12.75">
      <c r="A95" s="7">
        <v>18</v>
      </c>
      <c r="B95" s="7" t="s">
        <v>515</v>
      </c>
      <c r="C95" s="7">
        <v>5</v>
      </c>
      <c r="D95" s="7" t="s">
        <v>516</v>
      </c>
      <c r="E95" s="21">
        <v>0</v>
      </c>
      <c r="F95" s="21">
        <v>0</v>
      </c>
      <c r="G95" s="21">
        <v>3.8</v>
      </c>
      <c r="H95" s="21">
        <v>0</v>
      </c>
    </row>
    <row r="96" spans="1:8" ht="12.75">
      <c r="A96" s="7">
        <v>192</v>
      </c>
      <c r="B96" s="7" t="s">
        <v>467</v>
      </c>
      <c r="C96" s="7">
        <v>5</v>
      </c>
      <c r="D96" s="7" t="s">
        <v>468</v>
      </c>
      <c r="E96" s="21">
        <v>0</v>
      </c>
      <c r="F96" s="21">
        <v>0</v>
      </c>
      <c r="G96" s="21">
        <v>0.002</v>
      </c>
      <c r="H96" s="21">
        <v>0</v>
      </c>
    </row>
    <row r="97" spans="1:8" ht="12.75">
      <c r="A97" s="7">
        <v>193</v>
      </c>
      <c r="B97" s="7" t="s">
        <v>469</v>
      </c>
      <c r="C97" s="7">
        <v>5</v>
      </c>
      <c r="D97" s="7" t="s">
        <v>470</v>
      </c>
      <c r="E97" s="21">
        <v>0</v>
      </c>
      <c r="F97" s="21">
        <v>0</v>
      </c>
      <c r="G97" s="21">
        <v>0.02</v>
      </c>
      <c r="H97" s="21">
        <v>0</v>
      </c>
    </row>
    <row r="98" spans="1:8" ht="12.75">
      <c r="A98" s="7">
        <v>133</v>
      </c>
      <c r="B98" s="7" t="s">
        <v>355</v>
      </c>
      <c r="C98" s="7">
        <v>5</v>
      </c>
      <c r="D98" s="7" t="s">
        <v>356</v>
      </c>
      <c r="E98" s="21">
        <v>0</v>
      </c>
      <c r="F98" s="21">
        <v>0</v>
      </c>
      <c r="G98" s="21">
        <v>5.6</v>
      </c>
      <c r="H98" s="21">
        <v>0</v>
      </c>
    </row>
    <row r="99" spans="1:8" ht="12.75">
      <c r="A99" s="7">
        <v>83</v>
      </c>
      <c r="B99" s="7" t="s">
        <v>642</v>
      </c>
      <c r="C99" s="7">
        <v>5</v>
      </c>
      <c r="D99" s="7" t="s">
        <v>643</v>
      </c>
      <c r="E99" s="21">
        <v>26.748548387096776</v>
      </c>
      <c r="F99" s="21">
        <v>340.31232044652387</v>
      </c>
      <c r="G99" s="21">
        <v>78.6</v>
      </c>
      <c r="H99" s="21">
        <v>2</v>
      </c>
    </row>
    <row r="100" spans="1:8" ht="12.75">
      <c r="A100" s="7">
        <v>75</v>
      </c>
      <c r="B100" s="7" t="s">
        <v>626</v>
      </c>
      <c r="C100" s="7">
        <v>5</v>
      </c>
      <c r="D100" s="7" t="s">
        <v>627</v>
      </c>
      <c r="E100" s="21">
        <v>0</v>
      </c>
      <c r="F100" s="21">
        <v>0</v>
      </c>
      <c r="G100" s="21">
        <v>0.2</v>
      </c>
      <c r="H100" s="21">
        <v>0</v>
      </c>
    </row>
    <row r="101" spans="1:8" ht="12.75">
      <c r="A101" s="7">
        <v>25</v>
      </c>
      <c r="B101" s="7" t="s">
        <v>528</v>
      </c>
      <c r="C101" s="7">
        <v>5</v>
      </c>
      <c r="D101" s="7" t="s">
        <v>529</v>
      </c>
      <c r="E101" s="21">
        <v>0</v>
      </c>
      <c r="F101" s="21">
        <v>0</v>
      </c>
      <c r="G101" s="21">
        <v>4.2</v>
      </c>
      <c r="H101" s="21">
        <v>0</v>
      </c>
    </row>
    <row r="102" spans="1:8" ht="12.75">
      <c r="A102" s="7">
        <v>124</v>
      </c>
      <c r="B102" s="7" t="s">
        <v>337</v>
      </c>
      <c r="C102" s="7">
        <v>5</v>
      </c>
      <c r="D102" s="7" t="s">
        <v>338</v>
      </c>
      <c r="E102" s="21">
        <v>0</v>
      </c>
      <c r="F102" s="21">
        <v>0</v>
      </c>
      <c r="G102" s="21">
        <v>0.5</v>
      </c>
      <c r="H102" s="21">
        <v>0</v>
      </c>
    </row>
    <row r="103" spans="1:8" ht="12.75">
      <c r="A103" s="7">
        <v>76</v>
      </c>
      <c r="B103" s="7" t="s">
        <v>628</v>
      </c>
      <c r="C103" s="7">
        <v>5</v>
      </c>
      <c r="D103" s="7" t="s">
        <v>629</v>
      </c>
      <c r="E103" s="21">
        <v>0</v>
      </c>
      <c r="F103" s="21">
        <v>0</v>
      </c>
      <c r="G103" s="21">
        <v>62.2</v>
      </c>
      <c r="H103" s="21">
        <v>0</v>
      </c>
    </row>
    <row r="104" spans="1:8" ht="12.75">
      <c r="A104" s="7">
        <v>158</v>
      </c>
      <c r="B104" s="7" t="s">
        <v>404</v>
      </c>
      <c r="C104" s="7">
        <v>5</v>
      </c>
      <c r="D104" s="7" t="s">
        <v>405</v>
      </c>
      <c r="E104" s="21">
        <v>0</v>
      </c>
      <c r="F104" s="21">
        <v>0</v>
      </c>
      <c r="G104" s="21">
        <v>0.7</v>
      </c>
      <c r="H104" s="21">
        <v>0</v>
      </c>
    </row>
    <row r="105" spans="1:8" ht="12.75">
      <c r="A105" s="7">
        <v>63</v>
      </c>
      <c r="B105" s="7" t="s">
        <v>603</v>
      </c>
      <c r="C105" s="7">
        <v>5</v>
      </c>
      <c r="D105" s="7" t="s">
        <v>604</v>
      </c>
      <c r="E105" s="21">
        <v>0</v>
      </c>
      <c r="F105" s="21">
        <v>0</v>
      </c>
      <c r="G105" s="21">
        <v>0.1</v>
      </c>
      <c r="H105" s="21">
        <v>0</v>
      </c>
    </row>
    <row r="106" spans="1:8" ht="12.75">
      <c r="A106" s="7">
        <v>199</v>
      </c>
      <c r="B106" s="7" t="s">
        <v>148</v>
      </c>
      <c r="C106" s="7">
        <v>5</v>
      </c>
      <c r="D106" s="7" t="s">
        <v>149</v>
      </c>
      <c r="E106" s="21">
        <v>0</v>
      </c>
      <c r="F106" s="21">
        <v>0</v>
      </c>
      <c r="G106" s="21">
        <v>0.01</v>
      </c>
      <c r="H106" s="21">
        <v>0</v>
      </c>
    </row>
    <row r="107" spans="1:8" ht="12.75">
      <c r="A107" s="7">
        <v>129</v>
      </c>
      <c r="B107" s="7" t="s">
        <v>347</v>
      </c>
      <c r="C107" s="7">
        <v>5</v>
      </c>
      <c r="D107" s="7" t="s">
        <v>348</v>
      </c>
      <c r="E107" s="21">
        <v>0</v>
      </c>
      <c r="F107" s="21">
        <v>0</v>
      </c>
      <c r="G107" s="21">
        <v>0.2</v>
      </c>
      <c r="H107" s="21">
        <v>0</v>
      </c>
    </row>
    <row r="108" spans="1:8" ht="12.75">
      <c r="A108" s="7">
        <v>112</v>
      </c>
      <c r="B108" s="7" t="s">
        <v>315</v>
      </c>
      <c r="C108" s="7">
        <v>5</v>
      </c>
      <c r="D108" s="7" t="s">
        <v>316</v>
      </c>
      <c r="E108" s="21">
        <v>2590.3225806451615</v>
      </c>
      <c r="F108" s="21">
        <v>32258.06451612903</v>
      </c>
      <c r="G108" s="21">
        <v>80.3</v>
      </c>
      <c r="H108" s="21">
        <v>1</v>
      </c>
    </row>
    <row r="109" spans="1:8" ht="12.75">
      <c r="A109" s="9">
        <v>178</v>
      </c>
      <c r="B109" s="9" t="s">
        <v>441</v>
      </c>
      <c r="C109" s="9">
        <v>6</v>
      </c>
      <c r="D109" s="9" t="s">
        <v>442</v>
      </c>
      <c r="E109" s="22">
        <v>739.6774193548387</v>
      </c>
      <c r="F109" s="22">
        <v>32258.06451612903</v>
      </c>
      <c r="G109" s="22">
        <v>22.93</v>
      </c>
      <c r="H109" s="22">
        <v>1</v>
      </c>
    </row>
    <row r="110" spans="1:8" ht="12.75">
      <c r="A110" s="9">
        <v>82</v>
      </c>
      <c r="B110" s="9" t="s">
        <v>640</v>
      </c>
      <c r="C110" s="9">
        <v>6</v>
      </c>
      <c r="D110" s="9" t="s">
        <v>641</v>
      </c>
      <c r="E110" s="22">
        <v>0</v>
      </c>
      <c r="F110" s="22">
        <v>0</v>
      </c>
      <c r="G110" s="22">
        <v>3.1</v>
      </c>
      <c r="H110" s="22">
        <v>0</v>
      </c>
    </row>
    <row r="111" spans="1:8" ht="12.75">
      <c r="A111" s="9">
        <v>91</v>
      </c>
      <c r="B111" s="9" t="s">
        <v>657</v>
      </c>
      <c r="C111" s="9">
        <v>6</v>
      </c>
      <c r="D111" s="9" t="s">
        <v>658</v>
      </c>
      <c r="E111" s="22">
        <v>0</v>
      </c>
      <c r="F111" s="22">
        <v>0</v>
      </c>
      <c r="G111" s="22">
        <v>8.3</v>
      </c>
      <c r="H111" s="22">
        <v>0</v>
      </c>
    </row>
    <row r="112" spans="1:8" ht="12.75">
      <c r="A112" s="9">
        <v>40</v>
      </c>
      <c r="B112" s="9" t="s">
        <v>558</v>
      </c>
      <c r="C112" s="9">
        <v>6</v>
      </c>
      <c r="D112" s="9" t="s">
        <v>559</v>
      </c>
      <c r="E112" s="22">
        <v>0</v>
      </c>
      <c r="F112" s="22">
        <v>0</v>
      </c>
      <c r="G112" s="22">
        <v>0.7</v>
      </c>
      <c r="H112" s="22">
        <v>0</v>
      </c>
    </row>
    <row r="113" spans="1:8" ht="12.75">
      <c r="A113" s="9">
        <v>102</v>
      </c>
      <c r="B113" s="9" t="s">
        <v>169</v>
      </c>
      <c r="C113" s="9">
        <v>6</v>
      </c>
      <c r="D113" s="9" t="s">
        <v>295</v>
      </c>
      <c r="E113" s="22">
        <v>0</v>
      </c>
      <c r="F113" s="22">
        <v>0</v>
      </c>
      <c r="G113" s="22">
        <v>3.4</v>
      </c>
      <c r="H113" s="22">
        <v>0</v>
      </c>
    </row>
    <row r="114" spans="1:8" ht="12.75">
      <c r="A114" s="9">
        <v>97</v>
      </c>
      <c r="B114" s="9" t="s">
        <v>286</v>
      </c>
      <c r="C114" s="9">
        <v>6</v>
      </c>
      <c r="D114" s="9" t="s">
        <v>287</v>
      </c>
      <c r="E114" s="22">
        <v>0</v>
      </c>
      <c r="F114" s="22">
        <v>0</v>
      </c>
      <c r="G114" s="22">
        <v>5.2</v>
      </c>
      <c r="H114" s="22">
        <v>0</v>
      </c>
    </row>
    <row r="115" spans="1:8" ht="12.75">
      <c r="A115" s="9">
        <v>184</v>
      </c>
      <c r="B115" s="9" t="s">
        <v>452</v>
      </c>
      <c r="C115" s="9">
        <v>6</v>
      </c>
      <c r="D115" s="9" t="s">
        <v>453</v>
      </c>
      <c r="E115" s="22">
        <v>0</v>
      </c>
      <c r="F115" s="22">
        <v>0</v>
      </c>
      <c r="G115" s="22">
        <v>24.51</v>
      </c>
      <c r="H115" s="22">
        <v>0</v>
      </c>
    </row>
    <row r="116" spans="1:8" ht="12.75">
      <c r="A116" s="9">
        <v>101</v>
      </c>
      <c r="B116" s="9" t="s">
        <v>16</v>
      </c>
      <c r="C116" s="9">
        <v>6</v>
      </c>
      <c r="D116" s="9" t="s">
        <v>294</v>
      </c>
      <c r="E116" s="22">
        <v>0</v>
      </c>
      <c r="F116" s="22">
        <v>0</v>
      </c>
      <c r="G116" s="22">
        <v>68.1</v>
      </c>
      <c r="H116" s="22">
        <v>0</v>
      </c>
    </row>
    <row r="117" spans="1:8" ht="12.75">
      <c r="A117" s="9">
        <v>22</v>
      </c>
      <c r="B117" s="9" t="s">
        <v>523</v>
      </c>
      <c r="C117" s="9">
        <v>6</v>
      </c>
      <c r="D117" s="9" t="s">
        <v>524</v>
      </c>
      <c r="E117" s="22">
        <v>0</v>
      </c>
      <c r="F117" s="22">
        <v>0</v>
      </c>
      <c r="G117" s="22">
        <v>6.3</v>
      </c>
      <c r="H117" s="22">
        <v>0</v>
      </c>
    </row>
    <row r="118" spans="1:8" ht="12.75">
      <c r="A118" s="9">
        <v>90</v>
      </c>
      <c r="B118" s="9" t="s">
        <v>655</v>
      </c>
      <c r="C118" s="9">
        <v>6</v>
      </c>
      <c r="D118" s="9" t="s">
        <v>656</v>
      </c>
      <c r="E118" s="22">
        <v>170.96774193548387</v>
      </c>
      <c r="F118" s="22">
        <v>32258.06451612903</v>
      </c>
      <c r="G118" s="22">
        <v>5.3</v>
      </c>
      <c r="H118" s="22">
        <v>1</v>
      </c>
    </row>
    <row r="119" spans="1:8" ht="12.75">
      <c r="A119" s="9">
        <v>78</v>
      </c>
      <c r="B119" s="9" t="s">
        <v>632</v>
      </c>
      <c r="C119" s="9">
        <v>6</v>
      </c>
      <c r="D119" s="9" t="s">
        <v>633</v>
      </c>
      <c r="E119" s="22">
        <v>0</v>
      </c>
      <c r="F119" s="22">
        <v>0</v>
      </c>
      <c r="G119" s="22">
        <v>15.5</v>
      </c>
      <c r="H119" s="22">
        <v>0</v>
      </c>
    </row>
    <row r="120" spans="1:8" ht="12.75">
      <c r="A120" s="9">
        <v>44</v>
      </c>
      <c r="B120" s="9" t="s">
        <v>566</v>
      </c>
      <c r="C120" s="9">
        <v>6</v>
      </c>
      <c r="D120" s="9" t="s">
        <v>567</v>
      </c>
      <c r="E120" s="22">
        <v>0</v>
      </c>
      <c r="F120" s="22">
        <v>0</v>
      </c>
      <c r="G120" s="22">
        <v>2.4</v>
      </c>
      <c r="H120" s="22">
        <v>0</v>
      </c>
    </row>
    <row r="121" spans="1:8" ht="12.75">
      <c r="A121" s="9">
        <v>110</v>
      </c>
      <c r="B121" s="9" t="s">
        <v>311</v>
      </c>
      <c r="C121" s="9">
        <v>6</v>
      </c>
      <c r="D121" s="9" t="s">
        <v>312</v>
      </c>
      <c r="E121" s="22">
        <v>0</v>
      </c>
      <c r="F121" s="22">
        <v>0</v>
      </c>
      <c r="G121" s="22">
        <v>5.1</v>
      </c>
      <c r="H121" s="22">
        <v>0</v>
      </c>
    </row>
    <row r="122" spans="1:8" ht="12.75">
      <c r="A122" s="9">
        <v>80</v>
      </c>
      <c r="B122" s="9" t="s">
        <v>636</v>
      </c>
      <c r="C122" s="9">
        <v>6</v>
      </c>
      <c r="D122" s="9" t="s">
        <v>637</v>
      </c>
      <c r="E122" s="22">
        <v>0</v>
      </c>
      <c r="F122" s="22">
        <v>0</v>
      </c>
      <c r="G122" s="22">
        <v>3.6</v>
      </c>
      <c r="H122" s="22">
        <v>0</v>
      </c>
    </row>
    <row r="123" spans="1:8" ht="12.75">
      <c r="A123" s="9">
        <v>74</v>
      </c>
      <c r="B123" s="9" t="s">
        <v>624</v>
      </c>
      <c r="C123" s="9">
        <v>6</v>
      </c>
      <c r="D123" s="9" t="s">
        <v>625</v>
      </c>
      <c r="E123" s="22">
        <v>0</v>
      </c>
      <c r="F123" s="22">
        <v>0</v>
      </c>
      <c r="G123" s="22">
        <v>2.8</v>
      </c>
      <c r="H123" s="22">
        <v>0</v>
      </c>
    </row>
    <row r="124" spans="1:8" ht="12.75">
      <c r="A124" s="9">
        <v>47</v>
      </c>
      <c r="B124" s="9" t="s">
        <v>572</v>
      </c>
      <c r="C124" s="9">
        <v>6</v>
      </c>
      <c r="D124" s="9" t="s">
        <v>573</v>
      </c>
      <c r="E124" s="22">
        <v>0</v>
      </c>
      <c r="F124" s="22">
        <v>0</v>
      </c>
      <c r="G124" s="22">
        <v>0.6</v>
      </c>
      <c r="H124" s="22">
        <v>0</v>
      </c>
    </row>
    <row r="125" spans="1:8" ht="12.75">
      <c r="A125" s="9">
        <v>57</v>
      </c>
      <c r="B125" s="9" t="s">
        <v>590</v>
      </c>
      <c r="C125" s="9">
        <v>6</v>
      </c>
      <c r="D125" s="9" t="s">
        <v>591</v>
      </c>
      <c r="E125" s="22">
        <v>83.11390322580645</v>
      </c>
      <c r="F125" s="22">
        <v>576.7793423026125</v>
      </c>
      <c r="G125" s="22">
        <v>144.1</v>
      </c>
      <c r="H125" s="22">
        <v>1</v>
      </c>
    </row>
    <row r="126" spans="1:8" ht="12.75">
      <c r="A126" s="9">
        <v>77</v>
      </c>
      <c r="B126" s="9" t="s">
        <v>630</v>
      </c>
      <c r="C126" s="9">
        <v>6</v>
      </c>
      <c r="D126" s="9" t="s">
        <v>631</v>
      </c>
      <c r="E126" s="22">
        <v>0</v>
      </c>
      <c r="F126" s="22">
        <v>0</v>
      </c>
      <c r="G126" s="22">
        <v>23.5</v>
      </c>
      <c r="H126" s="22">
        <v>0</v>
      </c>
    </row>
    <row r="127" spans="1:8" ht="12.75">
      <c r="A127" s="9">
        <v>106</v>
      </c>
      <c r="B127" s="9" t="s">
        <v>302</v>
      </c>
      <c r="C127" s="9">
        <v>6</v>
      </c>
      <c r="D127" s="9" t="s">
        <v>303</v>
      </c>
      <c r="E127" s="22">
        <v>0</v>
      </c>
      <c r="F127" s="22">
        <v>0</v>
      </c>
      <c r="G127" s="22">
        <v>17.4</v>
      </c>
      <c r="H127" s="22">
        <v>0</v>
      </c>
    </row>
    <row r="128" spans="1:8" ht="12.75">
      <c r="A128" s="9">
        <v>116</v>
      </c>
      <c r="B128" s="9" t="s">
        <v>322</v>
      </c>
      <c r="C128" s="9">
        <v>6</v>
      </c>
      <c r="D128" s="9" t="s">
        <v>323</v>
      </c>
      <c r="E128" s="22">
        <v>50</v>
      </c>
      <c r="F128" s="22">
        <v>8064.516129032258</v>
      </c>
      <c r="G128" s="22">
        <v>6.2</v>
      </c>
      <c r="H128" s="22">
        <v>1</v>
      </c>
    </row>
    <row r="129" spans="1:8" ht="12.75">
      <c r="A129" s="9">
        <v>86</v>
      </c>
      <c r="B129" s="9" t="s">
        <v>648</v>
      </c>
      <c r="C129" s="9">
        <v>6</v>
      </c>
      <c r="D129" s="9" t="s">
        <v>649</v>
      </c>
      <c r="E129" s="22">
        <v>0</v>
      </c>
      <c r="F129" s="22">
        <v>0</v>
      </c>
      <c r="G129" s="22">
        <v>4.8</v>
      </c>
      <c r="H129" s="22">
        <v>0</v>
      </c>
    </row>
    <row r="130" spans="1:8" ht="12.75">
      <c r="A130" s="9">
        <v>49</v>
      </c>
      <c r="B130" s="9" t="s">
        <v>576</v>
      </c>
      <c r="C130" s="9">
        <v>6</v>
      </c>
      <c r="D130" s="9" t="s">
        <v>577</v>
      </c>
      <c r="E130" s="22">
        <v>0</v>
      </c>
      <c r="F130" s="22">
        <v>0</v>
      </c>
      <c r="G130" s="22">
        <v>2.9</v>
      </c>
      <c r="H130" s="22">
        <v>0</v>
      </c>
    </row>
    <row r="131" spans="1:8" ht="12.75">
      <c r="A131" s="9">
        <v>107</v>
      </c>
      <c r="B131" s="9" t="s">
        <v>304</v>
      </c>
      <c r="C131" s="9">
        <v>6</v>
      </c>
      <c r="D131" s="9" t="s">
        <v>305</v>
      </c>
      <c r="E131" s="22">
        <v>0</v>
      </c>
      <c r="F131" s="22">
        <v>0</v>
      </c>
      <c r="G131" s="22">
        <v>25.7</v>
      </c>
      <c r="H131" s="22">
        <v>0</v>
      </c>
    </row>
    <row r="132" spans="1:8" ht="12.75">
      <c r="A132" s="9">
        <v>149</v>
      </c>
      <c r="B132" s="9" t="s">
        <v>386</v>
      </c>
      <c r="C132" s="9">
        <v>6</v>
      </c>
      <c r="D132" s="9" t="s">
        <v>387</v>
      </c>
      <c r="E132" s="22">
        <v>747.0967741935484</v>
      </c>
      <c r="F132" s="22">
        <v>38709.67741935484</v>
      </c>
      <c r="G132" s="22">
        <v>19.3</v>
      </c>
      <c r="H132" s="22">
        <v>2</v>
      </c>
    </row>
    <row r="133" spans="1:8" ht="12.75">
      <c r="A133" s="10">
        <v>94</v>
      </c>
      <c r="B133" s="10" t="s">
        <v>663</v>
      </c>
      <c r="C133" s="10">
        <v>7</v>
      </c>
      <c r="D133" s="10" t="s">
        <v>664</v>
      </c>
      <c r="E133" s="23">
        <v>20885.483870967742</v>
      </c>
      <c r="F133" s="23">
        <v>16129.032258064515</v>
      </c>
      <c r="G133" s="23">
        <v>1294.9</v>
      </c>
      <c r="H133" s="23">
        <v>1</v>
      </c>
    </row>
    <row r="134" spans="1:8" ht="12.75">
      <c r="A134" s="10">
        <v>181</v>
      </c>
      <c r="B134" s="10" t="s">
        <v>23</v>
      </c>
      <c r="C134" s="10">
        <v>7</v>
      </c>
      <c r="D134" s="10" t="s">
        <v>447</v>
      </c>
      <c r="E134" s="23">
        <v>0</v>
      </c>
      <c r="F134" s="23">
        <v>0</v>
      </c>
      <c r="G134" s="23">
        <v>22.541</v>
      </c>
      <c r="H134" s="23">
        <v>0</v>
      </c>
    </row>
    <row r="135" spans="1:8" ht="12.75">
      <c r="A135" s="10">
        <v>23</v>
      </c>
      <c r="B135" s="10" t="s">
        <v>13</v>
      </c>
      <c r="C135" s="10">
        <v>7</v>
      </c>
      <c r="D135" s="10" t="s">
        <v>525</v>
      </c>
      <c r="E135" s="23">
        <v>0</v>
      </c>
      <c r="F135" s="23">
        <v>0</v>
      </c>
      <c r="G135" s="23">
        <v>7</v>
      </c>
      <c r="H135" s="23">
        <v>0</v>
      </c>
    </row>
    <row r="136" spans="1:8" ht="12.75">
      <c r="A136" s="10">
        <v>117</v>
      </c>
      <c r="B136" s="10" t="s">
        <v>324</v>
      </c>
      <c r="C136" s="10">
        <v>7</v>
      </c>
      <c r="D136" s="10" t="s">
        <v>325</v>
      </c>
      <c r="E136" s="23">
        <v>0</v>
      </c>
      <c r="F136" s="23">
        <v>0</v>
      </c>
      <c r="G136" s="23">
        <v>2.6</v>
      </c>
      <c r="H136" s="23">
        <v>0</v>
      </c>
    </row>
    <row r="137" spans="1:8" ht="12.75">
      <c r="A137" s="10">
        <v>28</v>
      </c>
      <c r="B137" s="10" t="s">
        <v>534</v>
      </c>
      <c r="C137" s="10">
        <v>7</v>
      </c>
      <c r="D137" s="10" t="s">
        <v>535</v>
      </c>
      <c r="E137" s="23">
        <v>0</v>
      </c>
      <c r="F137" s="23">
        <v>0</v>
      </c>
      <c r="G137" s="23">
        <v>47.4</v>
      </c>
      <c r="H137" s="23">
        <v>0</v>
      </c>
    </row>
    <row r="138" spans="1:8" ht="12.75">
      <c r="A138" s="10">
        <v>198</v>
      </c>
      <c r="B138" s="10" t="s">
        <v>478</v>
      </c>
      <c r="C138" s="10">
        <v>7</v>
      </c>
      <c r="D138" s="10" t="s">
        <v>147</v>
      </c>
      <c r="E138" s="23">
        <v>0</v>
      </c>
      <c r="F138" s="23">
        <v>0</v>
      </c>
      <c r="G138" s="23">
        <v>21</v>
      </c>
      <c r="H138" s="23">
        <v>0</v>
      </c>
    </row>
    <row r="139" spans="1:8" ht="12.75">
      <c r="A139" s="12">
        <v>55</v>
      </c>
      <c r="B139" s="12" t="s">
        <v>167</v>
      </c>
      <c r="C139" s="12">
        <v>8</v>
      </c>
      <c r="D139" s="12" t="s">
        <v>587</v>
      </c>
      <c r="E139" s="24">
        <v>0</v>
      </c>
      <c r="F139" s="24">
        <v>0</v>
      </c>
      <c r="G139" s="24">
        <v>0.1</v>
      </c>
      <c r="H139" s="24">
        <v>0</v>
      </c>
    </row>
    <row r="140" spans="1:8" ht="12.75">
      <c r="A140" s="12">
        <v>34</v>
      </c>
      <c r="B140" s="12" t="s">
        <v>546</v>
      </c>
      <c r="C140" s="12">
        <v>8</v>
      </c>
      <c r="D140" s="12" t="s">
        <v>547</v>
      </c>
      <c r="E140" s="24">
        <v>0</v>
      </c>
      <c r="F140" s="24">
        <v>0</v>
      </c>
      <c r="G140" s="24">
        <v>38</v>
      </c>
      <c r="H140" s="24">
        <v>0</v>
      </c>
    </row>
    <row r="141" spans="1:8" ht="12.75">
      <c r="A141" s="12">
        <v>29</v>
      </c>
      <c r="B141" s="12" t="s">
        <v>536</v>
      </c>
      <c r="C141" s="12">
        <v>8</v>
      </c>
      <c r="D141" s="12" t="s">
        <v>537</v>
      </c>
      <c r="E141" s="24">
        <v>0</v>
      </c>
      <c r="F141" s="24">
        <v>0</v>
      </c>
      <c r="G141" s="24">
        <v>0.3</v>
      </c>
      <c r="H141" s="24">
        <v>0</v>
      </c>
    </row>
    <row r="142" spans="1:8" ht="12.75">
      <c r="A142" s="12">
        <v>99</v>
      </c>
      <c r="B142" s="12" t="s">
        <v>290</v>
      </c>
      <c r="C142" s="12">
        <v>8</v>
      </c>
      <c r="D142" s="12" t="s">
        <v>291</v>
      </c>
      <c r="E142" s="24">
        <v>0</v>
      </c>
      <c r="F142" s="24">
        <v>0</v>
      </c>
      <c r="G142" s="24">
        <v>0.3</v>
      </c>
      <c r="H142" s="24">
        <v>0</v>
      </c>
    </row>
    <row r="143" spans="1:8" ht="12.75">
      <c r="A143" s="12">
        <v>114</v>
      </c>
      <c r="B143" s="12" t="s">
        <v>318</v>
      </c>
      <c r="C143" s="12">
        <v>8</v>
      </c>
      <c r="D143" s="12" t="s">
        <v>319</v>
      </c>
      <c r="E143" s="24">
        <v>0</v>
      </c>
      <c r="F143" s="24">
        <v>0</v>
      </c>
      <c r="G143" s="24">
        <v>8.6</v>
      </c>
      <c r="H143" s="24">
        <v>0</v>
      </c>
    </row>
    <row r="144" spans="1:8" ht="12.75">
      <c r="A144" s="12">
        <v>72</v>
      </c>
      <c r="B144" s="12" t="s">
        <v>620</v>
      </c>
      <c r="C144" s="12">
        <v>8</v>
      </c>
      <c r="D144" s="12" t="s">
        <v>621</v>
      </c>
      <c r="E144" s="24">
        <v>0.056451612903225805</v>
      </c>
      <c r="F144" s="24">
        <v>0.3202020017199422</v>
      </c>
      <c r="G144" s="24">
        <v>176.3</v>
      </c>
      <c r="H144" s="24">
        <v>1</v>
      </c>
    </row>
    <row r="145" spans="1:8" ht="12.75">
      <c r="A145" s="12">
        <v>43</v>
      </c>
      <c r="B145" s="12" t="s">
        <v>564</v>
      </c>
      <c r="C145" s="12">
        <v>8</v>
      </c>
      <c r="D145" s="12" t="s">
        <v>565</v>
      </c>
      <c r="E145" s="24">
        <v>0</v>
      </c>
      <c r="F145" s="24">
        <v>0</v>
      </c>
      <c r="G145" s="24">
        <v>15.6</v>
      </c>
      <c r="H145" s="24">
        <v>0</v>
      </c>
    </row>
    <row r="146" spans="1:8" ht="12.75">
      <c r="A146" s="12">
        <v>73</v>
      </c>
      <c r="B146" s="12" t="s">
        <v>622</v>
      </c>
      <c r="C146" s="12">
        <v>8</v>
      </c>
      <c r="D146" s="12" t="s">
        <v>623</v>
      </c>
      <c r="E146" s="24">
        <v>29.85025806451613</v>
      </c>
      <c r="F146" s="24">
        <v>686.2128290693363</v>
      </c>
      <c r="G146" s="24">
        <v>43.5</v>
      </c>
      <c r="H146" s="24">
        <v>1</v>
      </c>
    </row>
    <row r="147" spans="1:8" ht="12.75">
      <c r="A147" s="12">
        <v>45</v>
      </c>
      <c r="B147" s="12" t="s">
        <v>568</v>
      </c>
      <c r="C147" s="12">
        <v>8</v>
      </c>
      <c r="D147" s="12" t="s">
        <v>569</v>
      </c>
      <c r="E147" s="24">
        <v>0</v>
      </c>
      <c r="F147" s="24">
        <v>0</v>
      </c>
      <c r="G147" s="24">
        <v>4.1</v>
      </c>
      <c r="H147" s="24">
        <v>0</v>
      </c>
    </row>
    <row r="148" spans="1:8" ht="12.75">
      <c r="A148" s="12">
        <v>52</v>
      </c>
      <c r="B148" s="12" t="s">
        <v>582</v>
      </c>
      <c r="C148" s="12">
        <v>8</v>
      </c>
      <c r="D148" s="12" t="s">
        <v>583</v>
      </c>
      <c r="E148" s="24">
        <v>0</v>
      </c>
      <c r="F148" s="24">
        <v>0</v>
      </c>
      <c r="G148" s="24">
        <v>11.3</v>
      </c>
      <c r="H148" s="24">
        <v>0</v>
      </c>
    </row>
    <row r="149" spans="1:8" ht="12.75">
      <c r="A149" s="12">
        <v>95</v>
      </c>
      <c r="B149" s="12" t="s">
        <v>665</v>
      </c>
      <c r="C149" s="12">
        <v>8</v>
      </c>
      <c r="D149" s="12" t="s">
        <v>666</v>
      </c>
      <c r="E149" s="24">
        <v>0</v>
      </c>
      <c r="F149" s="24">
        <v>0</v>
      </c>
      <c r="G149" s="24">
        <v>0.1</v>
      </c>
      <c r="H149" s="24">
        <v>0</v>
      </c>
    </row>
    <row r="150" spans="1:8" ht="12.75">
      <c r="A150" s="12">
        <v>98</v>
      </c>
      <c r="B150" s="12" t="s">
        <v>288</v>
      </c>
      <c r="C150" s="12">
        <v>8</v>
      </c>
      <c r="D150" s="12" t="s">
        <v>289</v>
      </c>
      <c r="E150" s="24">
        <v>0</v>
      </c>
      <c r="F150" s="24">
        <v>0</v>
      </c>
      <c r="G150" s="24">
        <v>8.6</v>
      </c>
      <c r="H150" s="24">
        <v>0</v>
      </c>
    </row>
    <row r="151" spans="1:8" ht="12.75">
      <c r="A151" s="12">
        <v>100</v>
      </c>
      <c r="B151" s="12" t="s">
        <v>292</v>
      </c>
      <c r="C151" s="12">
        <v>8</v>
      </c>
      <c r="D151" s="12" t="s">
        <v>293</v>
      </c>
      <c r="E151" s="24">
        <v>0</v>
      </c>
      <c r="F151" s="24">
        <v>0</v>
      </c>
      <c r="G151" s="24">
        <v>12.8</v>
      </c>
      <c r="H151" s="24">
        <v>0</v>
      </c>
    </row>
    <row r="152" spans="1:8" ht="12.75">
      <c r="A152" s="12">
        <v>103</v>
      </c>
      <c r="B152" s="12" t="s">
        <v>296</v>
      </c>
      <c r="C152" s="12">
        <v>8</v>
      </c>
      <c r="D152" s="12" t="s">
        <v>297</v>
      </c>
      <c r="E152" s="24">
        <v>0</v>
      </c>
      <c r="F152" s="24">
        <v>0</v>
      </c>
      <c r="G152" s="24">
        <v>6.4</v>
      </c>
      <c r="H152" s="24">
        <v>0</v>
      </c>
    </row>
    <row r="153" spans="1:8" ht="12.75">
      <c r="A153" s="12">
        <v>93</v>
      </c>
      <c r="B153" s="12" t="s">
        <v>661</v>
      </c>
      <c r="C153" s="12">
        <v>8</v>
      </c>
      <c r="D153" s="12" t="s">
        <v>662</v>
      </c>
      <c r="E153" s="24">
        <v>0</v>
      </c>
      <c r="F153" s="24">
        <v>0</v>
      </c>
      <c r="G153" s="24">
        <v>0.1</v>
      </c>
      <c r="H153" s="24">
        <v>0</v>
      </c>
    </row>
    <row r="154" spans="1:8" ht="12.75">
      <c r="A154" s="12">
        <v>121</v>
      </c>
      <c r="B154" s="12" t="s">
        <v>332</v>
      </c>
      <c r="C154" s="12">
        <v>8</v>
      </c>
      <c r="D154" s="12" t="s">
        <v>333</v>
      </c>
      <c r="E154" s="24">
        <v>0</v>
      </c>
      <c r="F154" s="24">
        <v>0</v>
      </c>
      <c r="G154" s="24">
        <v>12</v>
      </c>
      <c r="H154" s="24">
        <v>0</v>
      </c>
    </row>
    <row r="155" spans="1:8" ht="12.75">
      <c r="A155" s="12">
        <v>104</v>
      </c>
      <c r="B155" s="12" t="s">
        <v>298</v>
      </c>
      <c r="C155" s="12">
        <v>8</v>
      </c>
      <c r="D155" s="12" t="s">
        <v>299</v>
      </c>
      <c r="E155" s="24">
        <v>0</v>
      </c>
      <c r="F155" s="24">
        <v>0</v>
      </c>
      <c r="G155" s="24">
        <v>0.8</v>
      </c>
      <c r="H155" s="24">
        <v>0</v>
      </c>
    </row>
    <row r="156" spans="1:8" ht="12.75">
      <c r="A156" s="12">
        <v>153</v>
      </c>
      <c r="B156" s="12" t="s">
        <v>394</v>
      </c>
      <c r="C156" s="12">
        <v>8</v>
      </c>
      <c r="D156" s="12" t="s">
        <v>395</v>
      </c>
      <c r="E156" s="24">
        <v>0</v>
      </c>
      <c r="F156" s="24">
        <v>0</v>
      </c>
      <c r="G156" s="24">
        <v>8.2</v>
      </c>
      <c r="H156" s="24">
        <v>0</v>
      </c>
    </row>
    <row r="157" spans="1:8" ht="12.75">
      <c r="A157" s="12">
        <v>115</v>
      </c>
      <c r="B157" s="12" t="s">
        <v>320</v>
      </c>
      <c r="C157" s="12">
        <v>8</v>
      </c>
      <c r="D157" s="12" t="s">
        <v>321</v>
      </c>
      <c r="E157" s="24">
        <v>0</v>
      </c>
      <c r="F157" s="24">
        <v>0</v>
      </c>
      <c r="G157" s="24">
        <v>6.8</v>
      </c>
      <c r="H157" s="24">
        <v>0</v>
      </c>
    </row>
    <row r="158" spans="1:8" ht="12.75">
      <c r="A158" s="12">
        <v>79</v>
      </c>
      <c r="B158" s="12" t="s">
        <v>634</v>
      </c>
      <c r="C158" s="12">
        <v>8</v>
      </c>
      <c r="D158" s="12" t="s">
        <v>635</v>
      </c>
      <c r="E158" s="24">
        <v>0</v>
      </c>
      <c r="F158" s="24">
        <v>0</v>
      </c>
      <c r="G158" s="24">
        <v>2.6</v>
      </c>
      <c r="H158" s="24">
        <v>0</v>
      </c>
    </row>
    <row r="159" spans="1:8" ht="12.75">
      <c r="A159" s="12">
        <v>118</v>
      </c>
      <c r="B159" s="12" t="s">
        <v>326</v>
      </c>
      <c r="C159" s="12">
        <v>8</v>
      </c>
      <c r="D159" s="12" t="s">
        <v>327</v>
      </c>
      <c r="E159" s="24">
        <v>0</v>
      </c>
      <c r="F159" s="24">
        <v>0</v>
      </c>
      <c r="G159" s="24">
        <v>5.3</v>
      </c>
      <c r="H159" s="24">
        <v>0</v>
      </c>
    </row>
    <row r="160" spans="1:8" ht="12.75">
      <c r="A160" s="12">
        <v>61</v>
      </c>
      <c r="B160" s="12" t="s">
        <v>599</v>
      </c>
      <c r="C160" s="12">
        <v>8</v>
      </c>
      <c r="D160" s="12" t="s">
        <v>600</v>
      </c>
      <c r="E160" s="24">
        <v>0</v>
      </c>
      <c r="F160" s="24">
        <v>0</v>
      </c>
      <c r="G160" s="24">
        <v>3.1</v>
      </c>
      <c r="H160" s="24">
        <v>0</v>
      </c>
    </row>
    <row r="161" spans="1:8" ht="12.75">
      <c r="A161" s="12">
        <v>89</v>
      </c>
      <c r="B161" s="12" t="s">
        <v>653</v>
      </c>
      <c r="C161" s="12">
        <v>8</v>
      </c>
      <c r="D161" s="12" t="s">
        <v>654</v>
      </c>
      <c r="E161" s="24">
        <v>0</v>
      </c>
      <c r="F161" s="24">
        <v>0</v>
      </c>
      <c r="G161" s="24">
        <v>5.7</v>
      </c>
      <c r="H161" s="24">
        <v>0</v>
      </c>
    </row>
    <row r="162" spans="1:8" ht="12.75">
      <c r="A162" s="12">
        <v>85</v>
      </c>
      <c r="B162" s="12" t="s">
        <v>646</v>
      </c>
      <c r="C162" s="12">
        <v>8</v>
      </c>
      <c r="D162" s="12" t="s">
        <v>647</v>
      </c>
      <c r="E162" s="24">
        <v>85.3965806451613</v>
      </c>
      <c r="F162" s="24">
        <v>3186.4395763119883</v>
      </c>
      <c r="G162" s="24">
        <v>26.8</v>
      </c>
      <c r="H162" s="24">
        <v>1</v>
      </c>
    </row>
    <row r="163" spans="1:8" ht="12.75">
      <c r="A163" s="12">
        <v>194</v>
      </c>
      <c r="B163" s="12" t="s">
        <v>471</v>
      </c>
      <c r="C163" s="12">
        <v>8</v>
      </c>
      <c r="D163" s="12" t="s">
        <v>472</v>
      </c>
      <c r="E163" s="24">
        <v>0</v>
      </c>
      <c r="F163" s="24">
        <v>0</v>
      </c>
      <c r="G163" s="24">
        <v>3.9</v>
      </c>
      <c r="H163" s="24">
        <v>0</v>
      </c>
    </row>
    <row r="164" spans="1:8" ht="12.75">
      <c r="A164" s="12">
        <v>39</v>
      </c>
      <c r="B164" s="12" t="s">
        <v>165</v>
      </c>
      <c r="C164" s="12">
        <v>8</v>
      </c>
      <c r="D164" s="12" t="s">
        <v>557</v>
      </c>
      <c r="E164" s="24">
        <v>0</v>
      </c>
      <c r="F164" s="24">
        <v>0</v>
      </c>
      <c r="G164" s="24">
        <v>0.042</v>
      </c>
      <c r="H164" s="24">
        <v>0</v>
      </c>
    </row>
    <row r="165" spans="1:8" ht="12.75">
      <c r="A165" s="12">
        <v>71</v>
      </c>
      <c r="B165" s="12" t="s">
        <v>618</v>
      </c>
      <c r="C165" s="12">
        <v>8</v>
      </c>
      <c r="D165" s="12" t="s">
        <v>619</v>
      </c>
      <c r="E165" s="24">
        <v>0</v>
      </c>
      <c r="F165" s="24">
        <v>0</v>
      </c>
      <c r="G165" s="24">
        <v>0.1</v>
      </c>
      <c r="H165" s="24">
        <v>0</v>
      </c>
    </row>
    <row r="166" spans="1:8" ht="12.75">
      <c r="A166" s="12">
        <v>87</v>
      </c>
      <c r="B166" s="12" t="s">
        <v>15</v>
      </c>
      <c r="C166" s="12">
        <v>8</v>
      </c>
      <c r="D166" s="12" t="s">
        <v>650</v>
      </c>
      <c r="E166" s="24">
        <v>0</v>
      </c>
      <c r="F166" s="24">
        <v>0</v>
      </c>
      <c r="G166" s="24">
        <v>0.1</v>
      </c>
      <c r="H166" s="24">
        <v>0</v>
      </c>
    </row>
    <row r="167" spans="1:8" ht="12.75">
      <c r="A167" s="12">
        <v>67</v>
      </c>
      <c r="B167" s="12" t="s">
        <v>610</v>
      </c>
      <c r="C167" s="12">
        <v>8</v>
      </c>
      <c r="D167" s="12" t="s">
        <v>611</v>
      </c>
      <c r="E167" s="24">
        <v>0</v>
      </c>
      <c r="F167" s="24">
        <v>0</v>
      </c>
      <c r="G167" s="24">
        <v>0.4</v>
      </c>
      <c r="H167" s="24">
        <v>0</v>
      </c>
    </row>
    <row r="168" spans="1:8" ht="12.75">
      <c r="A168" s="12">
        <v>54</v>
      </c>
      <c r="B168" s="12" t="s">
        <v>166</v>
      </c>
      <c r="C168" s="12">
        <v>8</v>
      </c>
      <c r="D168" s="12" t="s">
        <v>586</v>
      </c>
      <c r="E168" s="24">
        <v>0</v>
      </c>
      <c r="F168" s="24">
        <v>0</v>
      </c>
      <c r="G168" s="24">
        <v>1.3</v>
      </c>
      <c r="H168" s="24">
        <v>0</v>
      </c>
    </row>
    <row r="169" spans="1:8" ht="12.75">
      <c r="A169" s="12">
        <v>46</v>
      </c>
      <c r="B169" s="12" t="s">
        <v>570</v>
      </c>
      <c r="C169" s="12">
        <v>8</v>
      </c>
      <c r="D169" s="12" t="s">
        <v>571</v>
      </c>
      <c r="E169" s="24">
        <v>0</v>
      </c>
      <c r="F169" s="24">
        <v>0</v>
      </c>
      <c r="G169" s="24">
        <v>3.4</v>
      </c>
      <c r="H169" s="24">
        <v>0</v>
      </c>
    </row>
    <row r="170" spans="1:8" ht="12.75">
      <c r="A170" s="12">
        <v>68</v>
      </c>
      <c r="B170" s="12" t="s">
        <v>612</v>
      </c>
      <c r="C170" s="12">
        <v>8</v>
      </c>
      <c r="D170" s="12" t="s">
        <v>613</v>
      </c>
      <c r="E170" s="24">
        <v>0</v>
      </c>
      <c r="F170" s="24">
        <v>0</v>
      </c>
      <c r="G170" s="24">
        <v>25.2</v>
      </c>
      <c r="H170" s="24">
        <v>0</v>
      </c>
    </row>
    <row r="171" spans="1:8" ht="12.75">
      <c r="A171" s="11">
        <v>65</v>
      </c>
      <c r="B171" s="11" t="s">
        <v>607</v>
      </c>
      <c r="C171" s="11">
        <v>9</v>
      </c>
      <c r="D171" s="11" t="s">
        <v>608</v>
      </c>
      <c r="E171" s="25">
        <v>0</v>
      </c>
      <c r="F171" s="25">
        <v>0</v>
      </c>
      <c r="G171" s="25">
        <v>3.1</v>
      </c>
      <c r="H171" s="25">
        <v>0</v>
      </c>
    </row>
    <row r="172" spans="1:8" ht="12.75">
      <c r="A172" s="11">
        <v>62</v>
      </c>
      <c r="B172" s="11" t="s">
        <v>601</v>
      </c>
      <c r="C172" s="11">
        <v>9</v>
      </c>
      <c r="D172" s="11" t="s">
        <v>602</v>
      </c>
      <c r="E172" s="25">
        <v>0</v>
      </c>
      <c r="F172" s="25">
        <v>0</v>
      </c>
      <c r="G172" s="25">
        <v>9.9</v>
      </c>
      <c r="H172" s="25">
        <v>0</v>
      </c>
    </row>
    <row r="173" spans="1:8" ht="12.75">
      <c r="A173" s="11">
        <v>66</v>
      </c>
      <c r="B173" s="11" t="s">
        <v>168</v>
      </c>
      <c r="C173" s="11">
        <v>9</v>
      </c>
      <c r="D173" s="11" t="s">
        <v>609</v>
      </c>
      <c r="E173" s="25">
        <v>0</v>
      </c>
      <c r="F173" s="25">
        <v>0</v>
      </c>
      <c r="G173" s="25">
        <v>4.1</v>
      </c>
      <c r="H173" s="25">
        <v>0</v>
      </c>
    </row>
    <row r="174" spans="1:8" ht="12.75">
      <c r="A174" s="11">
        <v>56</v>
      </c>
      <c r="B174" s="11" t="s">
        <v>588</v>
      </c>
      <c r="C174" s="11">
        <v>9</v>
      </c>
      <c r="D174" s="11" t="s">
        <v>589</v>
      </c>
      <c r="E174" s="25">
        <v>0</v>
      </c>
      <c r="F174" s="25">
        <v>0</v>
      </c>
      <c r="G174" s="25">
        <v>8</v>
      </c>
      <c r="H174" s="25">
        <v>0</v>
      </c>
    </row>
    <row r="175" spans="1:8" ht="12.75">
      <c r="A175" s="11">
        <v>48</v>
      </c>
      <c r="B175" s="11" t="s">
        <v>574</v>
      </c>
      <c r="C175" s="11">
        <v>9</v>
      </c>
      <c r="D175" s="11" t="s">
        <v>575</v>
      </c>
      <c r="E175" s="25">
        <v>0</v>
      </c>
      <c r="F175" s="25">
        <v>0</v>
      </c>
      <c r="G175" s="25">
        <v>4.4</v>
      </c>
      <c r="H175" s="25">
        <v>0</v>
      </c>
    </row>
    <row r="176" spans="1:8" ht="12.75">
      <c r="A176" s="11">
        <v>30</v>
      </c>
      <c r="B176" s="11" t="s">
        <v>538</v>
      </c>
      <c r="C176" s="11">
        <v>9</v>
      </c>
      <c r="D176" s="11" t="s">
        <v>539</v>
      </c>
      <c r="E176" s="25">
        <v>0</v>
      </c>
      <c r="F176" s="25">
        <v>0</v>
      </c>
      <c r="G176" s="25">
        <v>0.8</v>
      </c>
      <c r="H176" s="25">
        <v>0</v>
      </c>
    </row>
    <row r="177" spans="1:8" ht="12.75">
      <c r="A177" s="11">
        <v>32</v>
      </c>
      <c r="B177" s="11" t="s">
        <v>542</v>
      </c>
      <c r="C177" s="11">
        <v>9</v>
      </c>
      <c r="D177" s="11" t="s">
        <v>543</v>
      </c>
      <c r="E177" s="25">
        <v>0</v>
      </c>
      <c r="F177" s="25">
        <v>0</v>
      </c>
      <c r="G177" s="25">
        <v>10.2</v>
      </c>
      <c r="H177" s="25">
        <v>0</v>
      </c>
    </row>
    <row r="178" spans="1:8" ht="12.75">
      <c r="A178" s="11">
        <v>36</v>
      </c>
      <c r="B178" s="11" t="s">
        <v>551</v>
      </c>
      <c r="C178" s="11">
        <v>9</v>
      </c>
      <c r="D178" s="11" t="s">
        <v>552</v>
      </c>
      <c r="E178" s="25">
        <v>0</v>
      </c>
      <c r="F178" s="25">
        <v>0</v>
      </c>
      <c r="G178" s="25">
        <v>1.3</v>
      </c>
      <c r="H178" s="25">
        <v>0</v>
      </c>
    </row>
    <row r="179" spans="1:8" ht="12.75">
      <c r="A179" s="11">
        <v>38</v>
      </c>
      <c r="B179" s="11" t="s">
        <v>555</v>
      </c>
      <c r="C179" s="11">
        <v>9</v>
      </c>
      <c r="D179" s="11" t="s">
        <v>556</v>
      </c>
      <c r="E179" s="25">
        <v>0</v>
      </c>
      <c r="F179" s="25">
        <v>0</v>
      </c>
      <c r="G179" s="25">
        <v>9.9</v>
      </c>
      <c r="H179" s="25">
        <v>0</v>
      </c>
    </row>
    <row r="180" spans="1:8" ht="12.75">
      <c r="A180" s="11">
        <v>50</v>
      </c>
      <c r="B180" s="11" t="s">
        <v>578</v>
      </c>
      <c r="C180" s="11">
        <v>9</v>
      </c>
      <c r="D180" s="11" t="s">
        <v>579</v>
      </c>
      <c r="E180" s="25">
        <v>0</v>
      </c>
      <c r="F180" s="25">
        <v>0</v>
      </c>
      <c r="G180" s="25">
        <v>2.3</v>
      </c>
      <c r="H180" s="25">
        <v>0</v>
      </c>
    </row>
    <row r="181" spans="1:8" ht="12.75">
      <c r="A181" s="11">
        <v>41</v>
      </c>
      <c r="B181" s="11" t="s">
        <v>560</v>
      </c>
      <c r="C181" s="11">
        <v>9</v>
      </c>
      <c r="D181" s="11" t="s">
        <v>561</v>
      </c>
      <c r="E181" s="25">
        <v>0</v>
      </c>
      <c r="F181" s="25">
        <v>0</v>
      </c>
      <c r="G181" s="25">
        <v>3.5</v>
      </c>
      <c r="H181" s="25">
        <v>0</v>
      </c>
    </row>
    <row r="182" spans="1:8" ht="12.75">
      <c r="A182" s="11">
        <v>60</v>
      </c>
      <c r="B182" s="11" t="s">
        <v>14</v>
      </c>
      <c r="C182" s="11">
        <v>9</v>
      </c>
      <c r="D182" s="11" t="s">
        <v>598</v>
      </c>
      <c r="E182" s="25">
        <v>0</v>
      </c>
      <c r="F182" s="25">
        <v>0</v>
      </c>
      <c r="G182" s="25">
        <v>2</v>
      </c>
      <c r="H182" s="25">
        <v>0</v>
      </c>
    </row>
    <row r="183" spans="1:8" ht="12.75">
      <c r="A183" s="11">
        <v>37</v>
      </c>
      <c r="B183" s="11" t="s">
        <v>553</v>
      </c>
      <c r="C183" s="11">
        <v>9</v>
      </c>
      <c r="D183" s="11" t="s">
        <v>554</v>
      </c>
      <c r="E183" s="25">
        <v>0</v>
      </c>
      <c r="F183" s="25">
        <v>0</v>
      </c>
      <c r="G183" s="25">
        <v>38.6</v>
      </c>
      <c r="H183" s="25">
        <v>0</v>
      </c>
    </row>
    <row r="184" spans="1:8" ht="12.75">
      <c r="A184" s="11">
        <v>113</v>
      </c>
      <c r="B184" s="11" t="s">
        <v>17</v>
      </c>
      <c r="C184" s="11">
        <v>9</v>
      </c>
      <c r="D184" s="11" t="s">
        <v>317</v>
      </c>
      <c r="E184" s="25">
        <v>0</v>
      </c>
      <c r="F184" s="25">
        <v>0</v>
      </c>
      <c r="G184" s="25">
        <v>4.3</v>
      </c>
      <c r="H184" s="25">
        <v>0</v>
      </c>
    </row>
    <row r="185" spans="1:8" ht="12.75">
      <c r="A185" s="11">
        <v>69</v>
      </c>
      <c r="B185" s="11" t="s">
        <v>614</v>
      </c>
      <c r="C185" s="11">
        <v>9</v>
      </c>
      <c r="D185" s="11" t="s">
        <v>615</v>
      </c>
      <c r="E185" s="25">
        <v>0</v>
      </c>
      <c r="F185" s="25">
        <v>0</v>
      </c>
      <c r="G185" s="25">
        <v>22.4</v>
      </c>
      <c r="H185" s="25">
        <v>0</v>
      </c>
    </row>
    <row r="186" spans="1:8" ht="12.75">
      <c r="A186" s="11">
        <v>196</v>
      </c>
      <c r="B186" s="11" t="s">
        <v>170</v>
      </c>
      <c r="C186" s="11">
        <v>9</v>
      </c>
      <c r="D186" s="11" t="s">
        <v>475</v>
      </c>
      <c r="E186" s="25">
        <v>0</v>
      </c>
      <c r="F186" s="25">
        <v>0</v>
      </c>
      <c r="G186" s="25">
        <v>10.535</v>
      </c>
      <c r="H186" s="25">
        <v>0</v>
      </c>
    </row>
    <row r="187" spans="1:8" ht="12.75">
      <c r="A187" s="11">
        <v>42</v>
      </c>
      <c r="B187" s="11" t="s">
        <v>562</v>
      </c>
      <c r="C187" s="11">
        <v>9</v>
      </c>
      <c r="D187" s="11" t="s">
        <v>563</v>
      </c>
      <c r="E187" s="25">
        <v>0</v>
      </c>
      <c r="F187" s="25">
        <v>0</v>
      </c>
      <c r="G187" s="25">
        <v>5.4</v>
      </c>
      <c r="H187" s="25">
        <v>0</v>
      </c>
    </row>
    <row r="188" spans="1:8" ht="12.75">
      <c r="A188" s="11">
        <v>27</v>
      </c>
      <c r="B188" s="11" t="s">
        <v>532</v>
      </c>
      <c r="C188" s="11">
        <v>9</v>
      </c>
      <c r="D188" s="11" t="s">
        <v>533</v>
      </c>
      <c r="E188" s="25">
        <v>0</v>
      </c>
      <c r="F188" s="25">
        <v>0</v>
      </c>
      <c r="G188" s="25">
        <v>2</v>
      </c>
      <c r="H188" s="25">
        <v>0</v>
      </c>
    </row>
    <row r="189" spans="1:8" ht="12.75">
      <c r="A189" s="11">
        <v>88</v>
      </c>
      <c r="B189" s="11" t="s">
        <v>651</v>
      </c>
      <c r="C189" s="11">
        <v>9</v>
      </c>
      <c r="D189" s="11" t="s">
        <v>652</v>
      </c>
      <c r="E189" s="25">
        <v>0</v>
      </c>
      <c r="F189" s="25">
        <v>0</v>
      </c>
      <c r="G189" s="25">
        <v>70.3</v>
      </c>
      <c r="H189" s="25">
        <v>0</v>
      </c>
    </row>
    <row r="190" spans="1:8" ht="12.75">
      <c r="A190" s="11">
        <v>70</v>
      </c>
      <c r="B190" s="11" t="s">
        <v>616</v>
      </c>
      <c r="C190" s="11">
        <v>9</v>
      </c>
      <c r="D190" s="11" t="s">
        <v>617</v>
      </c>
      <c r="E190" s="25">
        <v>0</v>
      </c>
      <c r="F190" s="25">
        <v>0</v>
      </c>
      <c r="G190" s="25">
        <v>48.9</v>
      </c>
      <c r="H190" s="25">
        <v>0</v>
      </c>
    </row>
    <row r="191" spans="1:8" ht="12.75">
      <c r="A191" s="54">
        <v>51</v>
      </c>
      <c r="B191" s="54" t="s">
        <v>580</v>
      </c>
      <c r="C191" s="54">
        <v>10</v>
      </c>
      <c r="D191" s="54" t="s">
        <v>581</v>
      </c>
      <c r="E191" s="56">
        <v>0</v>
      </c>
      <c r="F191" s="56">
        <v>0</v>
      </c>
      <c r="G191" s="56">
        <v>0.3</v>
      </c>
      <c r="H191" s="56">
        <v>0</v>
      </c>
    </row>
    <row r="192" spans="1:8" ht="12.75">
      <c r="A192" s="54">
        <v>4</v>
      </c>
      <c r="B192" s="54" t="s">
        <v>486</v>
      </c>
      <c r="C192" s="54">
        <v>10</v>
      </c>
      <c r="D192" s="54" t="s">
        <v>487</v>
      </c>
      <c r="E192" s="56">
        <v>0</v>
      </c>
      <c r="F192" s="56">
        <v>0</v>
      </c>
      <c r="G192" s="56">
        <v>31.3</v>
      </c>
      <c r="H192" s="56">
        <v>0</v>
      </c>
    </row>
    <row r="193" spans="1:8" ht="12.75">
      <c r="A193" s="54">
        <v>182</v>
      </c>
      <c r="B193" s="54" t="s">
        <v>448</v>
      </c>
      <c r="C193" s="54">
        <v>10</v>
      </c>
      <c r="D193" s="54" t="s">
        <v>449</v>
      </c>
      <c r="E193" s="56">
        <v>0</v>
      </c>
      <c r="F193" s="56">
        <v>0</v>
      </c>
      <c r="G193" s="56">
        <v>0.05</v>
      </c>
      <c r="H193" s="56">
        <v>0</v>
      </c>
    </row>
    <row r="194" spans="1:8" ht="12.75">
      <c r="A194" s="54">
        <v>53</v>
      </c>
      <c r="B194" s="54" t="s">
        <v>584</v>
      </c>
      <c r="C194" s="54">
        <v>10</v>
      </c>
      <c r="D194" s="54" t="s">
        <v>585</v>
      </c>
      <c r="E194" s="56">
        <v>0</v>
      </c>
      <c r="F194" s="56">
        <v>0</v>
      </c>
      <c r="G194" s="56">
        <v>102</v>
      </c>
      <c r="H194" s="56">
        <v>0</v>
      </c>
    </row>
    <row r="195" spans="1:8" ht="12.75">
      <c r="A195" s="54">
        <v>8</v>
      </c>
      <c r="B195" s="54" t="s">
        <v>496</v>
      </c>
      <c r="C195" s="54">
        <v>10</v>
      </c>
      <c r="D195" s="54" t="s">
        <v>495</v>
      </c>
      <c r="E195" s="56">
        <v>0</v>
      </c>
      <c r="F195" s="56">
        <v>0</v>
      </c>
      <c r="G195" s="56">
        <v>291</v>
      </c>
      <c r="H195" s="56">
        <v>0</v>
      </c>
    </row>
    <row r="196" spans="1:8" ht="12.75">
      <c r="A196" s="6">
        <v>179</v>
      </c>
      <c r="B196" s="6" t="s">
        <v>443</v>
      </c>
      <c r="C196" s="6">
        <v>11</v>
      </c>
      <c r="D196" s="6" t="s">
        <v>444</v>
      </c>
      <c r="E196" s="26">
        <v>0</v>
      </c>
      <c r="F196" s="26">
        <v>0</v>
      </c>
      <c r="G196" s="26">
        <v>0.069</v>
      </c>
      <c r="H196" s="26">
        <v>0</v>
      </c>
    </row>
    <row r="197" spans="1:8" ht="12.75">
      <c r="A197" s="6">
        <v>14</v>
      </c>
      <c r="B197" s="6" t="s">
        <v>507</v>
      </c>
      <c r="C197" s="6">
        <v>11</v>
      </c>
      <c r="D197" s="6" t="s">
        <v>508</v>
      </c>
      <c r="E197" s="26">
        <v>0</v>
      </c>
      <c r="F197" s="26">
        <v>0</v>
      </c>
      <c r="G197" s="26">
        <v>8.1</v>
      </c>
      <c r="H197" s="26">
        <v>0</v>
      </c>
    </row>
    <row r="198" spans="1:8" ht="12.75">
      <c r="A198" s="6">
        <v>6</v>
      </c>
      <c r="B198" s="6" t="s">
        <v>491</v>
      </c>
      <c r="C198" s="6">
        <v>11</v>
      </c>
      <c r="D198" s="6" t="s">
        <v>492</v>
      </c>
      <c r="E198" s="26">
        <v>0</v>
      </c>
      <c r="F198" s="26">
        <v>0</v>
      </c>
      <c r="G198" s="26">
        <v>10.3</v>
      </c>
      <c r="H198" s="26">
        <v>0</v>
      </c>
    </row>
    <row r="199" spans="1:8" ht="12.75">
      <c r="A199" s="6">
        <v>17</v>
      </c>
      <c r="B199" s="6" t="s">
        <v>513</v>
      </c>
      <c r="C199" s="6">
        <v>11</v>
      </c>
      <c r="D199" s="6" t="s">
        <v>514</v>
      </c>
      <c r="E199" s="26">
        <v>0</v>
      </c>
      <c r="F199" s="26">
        <v>0</v>
      </c>
      <c r="G199" s="26">
        <v>5.4</v>
      </c>
      <c r="H199" s="26">
        <v>0</v>
      </c>
    </row>
    <row r="200" spans="1:8" ht="12.75">
      <c r="A200" s="6">
        <v>13</v>
      </c>
      <c r="B200" s="6" t="s">
        <v>505</v>
      </c>
      <c r="C200" s="6">
        <v>11</v>
      </c>
      <c r="D200" s="6" t="s">
        <v>506</v>
      </c>
      <c r="E200" s="26">
        <v>0</v>
      </c>
      <c r="F200" s="26">
        <v>0</v>
      </c>
      <c r="G200" s="26">
        <v>5.2</v>
      </c>
      <c r="H200" s="26">
        <v>0</v>
      </c>
    </row>
    <row r="201" spans="1:8" ht="12.75">
      <c r="A201" s="6">
        <v>16</v>
      </c>
      <c r="B201" s="6" t="s">
        <v>511</v>
      </c>
      <c r="C201" s="6">
        <v>11</v>
      </c>
      <c r="D201" s="6" t="s">
        <v>512</v>
      </c>
      <c r="E201" s="26">
        <v>0</v>
      </c>
      <c r="F201" s="26">
        <v>0</v>
      </c>
      <c r="G201" s="26">
        <v>59.8</v>
      </c>
      <c r="H201" s="26">
        <v>0</v>
      </c>
    </row>
    <row r="202" spans="1:8" ht="12.75">
      <c r="A202" s="6">
        <v>19</v>
      </c>
      <c r="B202" s="6" t="s">
        <v>517</v>
      </c>
      <c r="C202" s="6">
        <v>11</v>
      </c>
      <c r="D202" s="6" t="s">
        <v>518</v>
      </c>
      <c r="E202" s="26">
        <v>0</v>
      </c>
      <c r="F202" s="26">
        <v>0</v>
      </c>
      <c r="G202" s="26">
        <v>82.4</v>
      </c>
      <c r="H202" s="26">
        <v>0</v>
      </c>
    </row>
    <row r="203" spans="1:8" ht="12.75">
      <c r="A203" s="6">
        <v>24</v>
      </c>
      <c r="B203" s="6" t="s">
        <v>526</v>
      </c>
      <c r="C203" s="6">
        <v>11</v>
      </c>
      <c r="D203" s="6" t="s">
        <v>527</v>
      </c>
      <c r="E203" s="26">
        <v>0</v>
      </c>
      <c r="F203" s="26">
        <v>0</v>
      </c>
      <c r="G203" s="26">
        <v>11</v>
      </c>
      <c r="H203" s="26">
        <v>0</v>
      </c>
    </row>
    <row r="204" spans="1:8" ht="12.75">
      <c r="A204" s="6">
        <v>183</v>
      </c>
      <c r="B204" s="6" t="s">
        <v>450</v>
      </c>
      <c r="C204" s="6">
        <v>11</v>
      </c>
      <c r="D204" s="6" t="s">
        <v>451</v>
      </c>
      <c r="E204" s="26">
        <v>0</v>
      </c>
      <c r="F204" s="26">
        <v>0</v>
      </c>
      <c r="G204" s="26">
        <v>0.001</v>
      </c>
      <c r="H204" s="26">
        <v>0</v>
      </c>
    </row>
    <row r="205" spans="1:8" ht="12.75">
      <c r="A205" s="6">
        <v>7</v>
      </c>
      <c r="B205" s="6" t="s">
        <v>493</v>
      </c>
      <c r="C205" s="6">
        <v>11</v>
      </c>
      <c r="D205" s="6" t="s">
        <v>494</v>
      </c>
      <c r="E205" s="26">
        <v>0</v>
      </c>
      <c r="F205" s="26">
        <v>0</v>
      </c>
      <c r="G205" s="26">
        <v>0.3</v>
      </c>
      <c r="H205" s="26">
        <v>0</v>
      </c>
    </row>
    <row r="206" spans="1:8" ht="12.75">
      <c r="A206" s="6">
        <v>10</v>
      </c>
      <c r="B206" s="6" t="s">
        <v>499</v>
      </c>
      <c r="C206" s="6">
        <v>11</v>
      </c>
      <c r="D206" s="6" t="s">
        <v>500</v>
      </c>
      <c r="E206" s="26">
        <v>0</v>
      </c>
      <c r="F206" s="26">
        <v>0</v>
      </c>
      <c r="G206" s="26">
        <v>3.9</v>
      </c>
      <c r="H206" s="26">
        <v>0</v>
      </c>
    </row>
    <row r="207" spans="1:8" ht="12.75">
      <c r="A207" s="6">
        <v>21</v>
      </c>
      <c r="B207" s="6" t="s">
        <v>521</v>
      </c>
      <c r="C207" s="6">
        <v>11</v>
      </c>
      <c r="D207" s="6" t="s">
        <v>522</v>
      </c>
      <c r="E207" s="26">
        <v>0</v>
      </c>
      <c r="F207" s="26">
        <v>0</v>
      </c>
      <c r="G207" s="26">
        <v>57.5</v>
      </c>
      <c r="H207" s="26">
        <v>0</v>
      </c>
    </row>
    <row r="208" spans="1:8" ht="12.75">
      <c r="A208" s="6">
        <v>187</v>
      </c>
      <c r="B208" s="6" t="s">
        <v>458</v>
      </c>
      <c r="C208" s="6">
        <v>11</v>
      </c>
      <c r="D208" s="6" t="s">
        <v>459</v>
      </c>
      <c r="E208" s="26">
        <v>0</v>
      </c>
      <c r="F208" s="26">
        <v>0</v>
      </c>
      <c r="G208" s="26">
        <v>0.033</v>
      </c>
      <c r="H208" s="26">
        <v>0</v>
      </c>
    </row>
    <row r="209" spans="1:8" ht="12.75">
      <c r="A209" s="6">
        <v>15</v>
      </c>
      <c r="B209" s="6" t="s">
        <v>509</v>
      </c>
      <c r="C209" s="6">
        <v>11</v>
      </c>
      <c r="D209" s="6" t="s">
        <v>510</v>
      </c>
      <c r="E209" s="26">
        <v>0</v>
      </c>
      <c r="F209" s="26">
        <v>0</v>
      </c>
      <c r="G209" s="26">
        <v>0.4</v>
      </c>
      <c r="H209" s="26">
        <v>0</v>
      </c>
    </row>
    <row r="210" spans="1:8" ht="12.75">
      <c r="A210" s="6">
        <v>31</v>
      </c>
      <c r="B210" s="6" t="s">
        <v>540</v>
      </c>
      <c r="C210" s="6">
        <v>11</v>
      </c>
      <c r="D210" s="6" t="s">
        <v>541</v>
      </c>
      <c r="E210" s="26">
        <v>0</v>
      </c>
      <c r="F210" s="26">
        <v>0</v>
      </c>
      <c r="G210" s="26">
        <v>0.4</v>
      </c>
      <c r="H210" s="26">
        <v>0</v>
      </c>
    </row>
    <row r="211" spans="1:8" ht="12.75">
      <c r="A211" s="6">
        <v>190</v>
      </c>
      <c r="B211" s="6" t="s">
        <v>463</v>
      </c>
      <c r="C211" s="6">
        <v>11</v>
      </c>
      <c r="D211" s="6" t="s">
        <v>464</v>
      </c>
      <c r="E211" s="26">
        <v>0</v>
      </c>
      <c r="F211" s="26">
        <v>0</v>
      </c>
      <c r="G211" s="26">
        <v>0.034</v>
      </c>
      <c r="H211" s="26">
        <v>0</v>
      </c>
    </row>
    <row r="212" spans="1:8" ht="12.75">
      <c r="A212" s="6">
        <v>5</v>
      </c>
      <c r="B212" s="6" t="s">
        <v>489</v>
      </c>
      <c r="C212" s="6">
        <v>11</v>
      </c>
      <c r="D212" s="6" t="s">
        <v>490</v>
      </c>
      <c r="E212" s="26">
        <v>0</v>
      </c>
      <c r="F212" s="26">
        <v>0</v>
      </c>
      <c r="G212" s="26">
        <v>16.1</v>
      </c>
      <c r="H212" s="26">
        <v>0</v>
      </c>
    </row>
    <row r="213" spans="1:8" ht="12.75">
      <c r="A213" s="6">
        <v>1</v>
      </c>
      <c r="B213" s="6" t="s">
        <v>479</v>
      </c>
      <c r="C213" s="6">
        <v>11</v>
      </c>
      <c r="D213" s="6" t="s">
        <v>480</v>
      </c>
      <c r="E213" s="26">
        <v>0</v>
      </c>
      <c r="F213" s="26">
        <v>0</v>
      </c>
      <c r="G213" s="26">
        <v>4.5</v>
      </c>
      <c r="H213" s="26">
        <v>0</v>
      </c>
    </row>
    <row r="214" spans="1:8" ht="12.75">
      <c r="A214" s="6">
        <v>26</v>
      </c>
      <c r="B214" s="6" t="s">
        <v>530</v>
      </c>
      <c r="C214" s="6">
        <v>11</v>
      </c>
      <c r="D214" s="6" t="s">
        <v>531</v>
      </c>
      <c r="E214" s="26">
        <v>0</v>
      </c>
      <c r="F214" s="26">
        <v>0</v>
      </c>
      <c r="G214" s="26">
        <v>10</v>
      </c>
      <c r="H214" s="26">
        <v>0</v>
      </c>
    </row>
    <row r="215" spans="1:8" ht="12.75">
      <c r="A215" s="6">
        <v>195</v>
      </c>
      <c r="B215" s="6" t="s">
        <v>473</v>
      </c>
      <c r="C215" s="6">
        <v>11</v>
      </c>
      <c r="D215" s="6" t="s">
        <v>474</v>
      </c>
      <c r="E215" s="26">
        <v>0</v>
      </c>
      <c r="F215" s="26">
        <v>0</v>
      </c>
      <c r="G215" s="26">
        <v>0.027</v>
      </c>
      <c r="H215" s="26">
        <v>0</v>
      </c>
    </row>
    <row r="216" spans="1:8" ht="12.75">
      <c r="A216" s="6">
        <v>20</v>
      </c>
      <c r="B216" s="6" t="s">
        <v>519</v>
      </c>
      <c r="C216" s="6">
        <v>11</v>
      </c>
      <c r="D216" s="6" t="s">
        <v>520</v>
      </c>
      <c r="E216" s="26">
        <v>0</v>
      </c>
      <c r="F216" s="26">
        <v>0</v>
      </c>
      <c r="G216" s="26">
        <v>41</v>
      </c>
      <c r="H216" s="26">
        <v>0</v>
      </c>
    </row>
    <row r="217" spans="1:8" ht="12.75">
      <c r="A217" s="6">
        <v>2</v>
      </c>
      <c r="B217" s="6" t="s">
        <v>482</v>
      </c>
      <c r="C217" s="6">
        <v>11</v>
      </c>
      <c r="D217" s="6" t="s">
        <v>483</v>
      </c>
      <c r="E217" s="26">
        <v>0</v>
      </c>
      <c r="F217" s="26">
        <v>0</v>
      </c>
      <c r="G217" s="26">
        <v>8.9</v>
      </c>
      <c r="H217" s="26">
        <v>0</v>
      </c>
    </row>
    <row r="218" spans="1:8" ht="12.75">
      <c r="A218" s="6">
        <v>11</v>
      </c>
      <c r="B218" s="6" t="s">
        <v>501</v>
      </c>
      <c r="C218" s="6">
        <v>11</v>
      </c>
      <c r="D218" s="6" t="s">
        <v>502</v>
      </c>
      <c r="E218" s="26">
        <v>0</v>
      </c>
      <c r="F218" s="26">
        <v>0</v>
      </c>
      <c r="G218" s="26">
        <v>7.2</v>
      </c>
      <c r="H218" s="26">
        <v>0</v>
      </c>
    </row>
    <row r="219" spans="1:8" ht="12.75">
      <c r="A219" s="6">
        <v>12</v>
      </c>
      <c r="B219" s="6" t="s">
        <v>504</v>
      </c>
      <c r="C219" s="6">
        <v>11</v>
      </c>
      <c r="D219" s="6" t="s">
        <v>503</v>
      </c>
      <c r="E219" s="26">
        <v>0</v>
      </c>
      <c r="F219" s="26">
        <v>0</v>
      </c>
      <c r="G219" s="26">
        <v>59.1</v>
      </c>
      <c r="H219" s="26">
        <v>0</v>
      </c>
    </row>
    <row r="220" spans="1:8" ht="12.75">
      <c r="A220" s="8">
        <v>9</v>
      </c>
      <c r="B220" s="8" t="s">
        <v>497</v>
      </c>
      <c r="C220" s="8">
        <v>12</v>
      </c>
      <c r="D220" s="8" t="s">
        <v>498</v>
      </c>
      <c r="E220" s="27">
        <v>0</v>
      </c>
      <c r="F220" s="27">
        <v>0</v>
      </c>
      <c r="G220" s="27">
        <v>127.5</v>
      </c>
      <c r="H220" s="27">
        <v>0</v>
      </c>
    </row>
    <row r="221" spans="4:8" ht="12.75">
      <c r="D221" s="1"/>
      <c r="E221" s="1"/>
      <c r="G221" s="17"/>
      <c r="H221" s="1"/>
    </row>
    <row r="222" spans="4:8" ht="12.75">
      <c r="D222" s="1"/>
      <c r="E222" s="1"/>
      <c r="G222" s="17"/>
      <c r="H222" s="1"/>
    </row>
    <row r="223" spans="4:8" ht="12.75">
      <c r="D223" s="1"/>
      <c r="E223" s="1"/>
      <c r="G223" s="17"/>
      <c r="H223" s="1"/>
    </row>
    <row r="224" spans="4:8" ht="12.75">
      <c r="D224" s="1"/>
      <c r="E224" s="1"/>
      <c r="G224" s="17"/>
      <c r="H224" s="1"/>
    </row>
    <row r="225" spans="4:8" ht="12.75">
      <c r="D225" s="1"/>
      <c r="E225" s="1"/>
      <c r="G225" s="17"/>
      <c r="H225" s="1"/>
    </row>
    <row r="226" spans="4:8" ht="12.75">
      <c r="D226" s="1"/>
      <c r="E226" s="1"/>
      <c r="G226" s="17"/>
      <c r="H226" s="1"/>
    </row>
    <row r="227" spans="4:8" ht="12.75">
      <c r="D227" s="1"/>
      <c r="E227" s="1"/>
      <c r="G227" s="17"/>
      <c r="H227" s="1"/>
    </row>
    <row r="228" spans="4:8" ht="12.75">
      <c r="D228" s="1"/>
      <c r="E228" s="1"/>
      <c r="G228" s="17"/>
      <c r="H228" s="1"/>
    </row>
    <row r="229" spans="4:8" ht="12.75">
      <c r="D229" s="1"/>
      <c r="E229" s="1"/>
      <c r="G229" s="17"/>
      <c r="H229" s="1"/>
    </row>
    <row r="230" spans="4:8" ht="12.75">
      <c r="D230" s="1"/>
      <c r="E230" s="1"/>
      <c r="G230" s="17"/>
      <c r="H230" s="1"/>
    </row>
    <row r="231" spans="4:8" ht="12.75">
      <c r="D231" s="1"/>
      <c r="E231" s="1"/>
      <c r="G231" s="17"/>
      <c r="H231" s="1"/>
    </row>
    <row r="232" spans="4:8" ht="12.75">
      <c r="D232" s="1"/>
      <c r="E232" s="1"/>
      <c r="G232" s="17"/>
      <c r="H232" s="1"/>
    </row>
    <row r="233" spans="4:8" ht="12.75">
      <c r="D233" s="1"/>
      <c r="E233" s="1"/>
      <c r="G233" s="17"/>
      <c r="H233" s="1"/>
    </row>
    <row r="234" spans="4:8" ht="12.75">
      <c r="D234" s="1"/>
      <c r="E234" s="1"/>
      <c r="G234" s="17"/>
      <c r="H234" s="1"/>
    </row>
    <row r="235" spans="4:8" ht="12.75">
      <c r="D235" s="1"/>
      <c r="E235" s="1"/>
      <c r="G235" s="17"/>
      <c r="H235" s="1"/>
    </row>
    <row r="236" spans="4:8" ht="12.75">
      <c r="D236" s="1"/>
      <c r="E236" s="1"/>
      <c r="G236" s="17"/>
      <c r="H236" s="1"/>
    </row>
    <row r="237" spans="4:8" ht="12.75">
      <c r="D237" s="1"/>
      <c r="E237" s="1"/>
      <c r="G237" s="17"/>
      <c r="H237" s="1"/>
    </row>
    <row r="238" spans="4:8" ht="12.75">
      <c r="D238" s="1"/>
      <c r="E238" s="1"/>
      <c r="G238" s="17"/>
      <c r="H238" s="1"/>
    </row>
    <row r="239" spans="4:8" ht="12.75">
      <c r="D239" s="1"/>
      <c r="E239" s="1"/>
      <c r="G239" s="17"/>
      <c r="H239" s="1"/>
    </row>
    <row r="240" spans="4:8" ht="12.75">
      <c r="D240" s="1"/>
      <c r="E240" s="1"/>
      <c r="G240" s="17"/>
      <c r="H240" s="1"/>
    </row>
    <row r="241" spans="4:8" ht="12.75">
      <c r="D241" s="1"/>
      <c r="E241" s="1"/>
      <c r="G241" s="17"/>
      <c r="H241" s="1"/>
    </row>
    <row r="242" spans="4:8" ht="12.75">
      <c r="D242" s="1"/>
      <c r="E242" s="1"/>
      <c r="G242" s="17"/>
      <c r="H242" s="1"/>
    </row>
    <row r="243" spans="4:8" ht="12.75">
      <c r="D243" s="1"/>
      <c r="E243" s="1"/>
      <c r="G243" s="17"/>
      <c r="H243" s="1"/>
    </row>
    <row r="244" spans="7:8" ht="12.75">
      <c r="G244" s="17"/>
      <c r="H244" s="1"/>
    </row>
    <row r="245" spans="4:8" ht="12.75">
      <c r="D245" s="1"/>
      <c r="E245" s="1"/>
      <c r="G245" s="17"/>
      <c r="H245" s="1"/>
    </row>
    <row r="246" spans="4:8" ht="12.75">
      <c r="D246" s="1"/>
      <c r="E246" s="1"/>
      <c r="G246" s="17"/>
      <c r="H246" s="1"/>
    </row>
    <row r="247" spans="4:8" ht="12.75">
      <c r="D247" s="1"/>
      <c r="E247" s="1"/>
      <c r="H247" s="1"/>
    </row>
    <row r="248" spans="4:8" ht="12.75">
      <c r="D248" s="1"/>
      <c r="E248" s="1"/>
      <c r="H248" s="1"/>
    </row>
    <row r="249" spans="4:8" ht="12.75">
      <c r="D249" s="1"/>
      <c r="E249" s="1"/>
      <c r="H249" s="1"/>
    </row>
    <row r="250" spans="4:8" ht="12.75">
      <c r="D250" s="1"/>
      <c r="E250" s="1"/>
      <c r="H250" s="1"/>
    </row>
    <row r="251" spans="4:8" ht="12.75">
      <c r="D251" s="1"/>
      <c r="E251" s="1"/>
      <c r="H251" s="1"/>
    </row>
    <row r="252" spans="4:8" ht="12.75">
      <c r="D252" s="1"/>
      <c r="E252" s="1"/>
      <c r="H252" s="1"/>
    </row>
    <row r="253" spans="4:8" ht="12.75">
      <c r="D253" s="1"/>
      <c r="E253" s="1"/>
      <c r="H253" s="1"/>
    </row>
    <row r="254" spans="4:8" ht="12.75">
      <c r="D254" s="1"/>
      <c r="E254" s="1"/>
      <c r="H254" s="1"/>
    </row>
    <row r="255" spans="4:8" ht="12.75">
      <c r="D255" s="1"/>
      <c r="E255" s="1"/>
      <c r="H255" s="1"/>
    </row>
    <row r="256" spans="4:8" ht="12.75">
      <c r="D256" s="1"/>
      <c r="E256" s="1"/>
      <c r="H256" s="1"/>
    </row>
    <row r="257" ht="12.75">
      <c r="H257" s="1"/>
    </row>
    <row r="258" ht="12.75">
      <c r="H258" s="1"/>
    </row>
    <row r="259" ht="12.75">
      <c r="H259" s="1"/>
    </row>
    <row r="260" ht="12.75">
      <c r="H260" s="1"/>
    </row>
    <row r="261" ht="12.75">
      <c r="H261" s="1"/>
    </row>
    <row r="262" ht="12.75">
      <c r="H262" s="1"/>
    </row>
    <row r="263" ht="12.75">
      <c r="H263" s="1"/>
    </row>
    <row r="264" ht="12.75">
      <c r="H264" s="1"/>
    </row>
    <row r="265" ht="12.75">
      <c r="H265" s="1"/>
    </row>
    <row r="266" ht="12.75">
      <c r="H266" s="1"/>
    </row>
    <row r="267" ht="12.75">
      <c r="H267" s="1"/>
    </row>
    <row r="268" ht="12.75">
      <c r="H268" s="1"/>
    </row>
    <row r="269" ht="12.75">
      <c r="H269" s="1"/>
    </row>
  </sheetData>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N248"/>
  <sheetViews>
    <sheetView showGridLines="0" workbookViewId="0" topLeftCell="A1">
      <selection activeCell="A1" sqref="A1:G1"/>
    </sheetView>
  </sheetViews>
  <sheetFormatPr defaultColWidth="9.140625" defaultRowHeight="12.75"/>
  <cols>
    <col min="5" max="5" width="11.00390625" style="0" customWidth="1"/>
    <col min="6" max="6" width="13.140625" style="0" customWidth="1"/>
    <col min="7" max="7" width="13.8515625" style="0" customWidth="1"/>
    <col min="9" max="9" width="9.57421875" style="0" bestFit="1" customWidth="1"/>
    <col min="11" max="11" width="22.7109375" style="0" customWidth="1"/>
  </cols>
  <sheetData>
    <row r="1" spans="1:12" ht="12.75">
      <c r="A1" s="65" t="s">
        <v>49</v>
      </c>
      <c r="B1" s="65"/>
      <c r="C1" s="65"/>
      <c r="D1" s="65"/>
      <c r="E1" s="65"/>
      <c r="F1" s="65"/>
      <c r="G1" s="65"/>
      <c r="J1" s="66" t="s">
        <v>8</v>
      </c>
      <c r="K1" s="66"/>
      <c r="L1" s="66"/>
    </row>
    <row r="3" spans="10:12" ht="12.75">
      <c r="J3" s="40" t="s">
        <v>199</v>
      </c>
      <c r="K3" s="5" t="s">
        <v>171</v>
      </c>
      <c r="L3" t="s">
        <v>200</v>
      </c>
    </row>
    <row r="4" ht="12.75">
      <c r="K4" s="5"/>
    </row>
    <row r="5" spans="10:14" ht="12.75">
      <c r="J5">
        <v>2</v>
      </c>
      <c r="K5" s="5" t="s">
        <v>420</v>
      </c>
      <c r="L5" s="47">
        <v>129032.25806451612</v>
      </c>
      <c r="N5">
        <v>200</v>
      </c>
    </row>
    <row r="6" spans="10:14" ht="12.75">
      <c r="J6">
        <v>1</v>
      </c>
      <c r="K6" s="5" t="s">
        <v>398</v>
      </c>
      <c r="L6" s="47">
        <v>129032.25806451615</v>
      </c>
      <c r="N6">
        <v>199</v>
      </c>
    </row>
    <row r="7" spans="10:14" ht="12.75">
      <c r="J7">
        <v>3</v>
      </c>
      <c r="K7" s="5" t="s">
        <v>402</v>
      </c>
      <c r="L7" s="47">
        <v>98236.75138481589</v>
      </c>
      <c r="N7">
        <v>198</v>
      </c>
    </row>
    <row r="8" spans="10:14" ht="12.75">
      <c r="J8">
        <v>4</v>
      </c>
      <c r="K8" s="5" t="s">
        <v>400</v>
      </c>
      <c r="L8" s="47">
        <v>89808.60483870968</v>
      </c>
      <c r="N8">
        <v>197</v>
      </c>
    </row>
    <row r="9" spans="10:14" ht="12.75">
      <c r="J9">
        <v>5</v>
      </c>
      <c r="K9" s="5" t="s">
        <v>392</v>
      </c>
      <c r="L9" s="47">
        <v>88709.67741935485</v>
      </c>
      <c r="N9">
        <v>196</v>
      </c>
    </row>
    <row r="10" spans="10:14" ht="12.75">
      <c r="J10">
        <v>7</v>
      </c>
      <c r="K10" s="5" t="s">
        <v>435</v>
      </c>
      <c r="L10" s="47">
        <v>80645.16129032258</v>
      </c>
      <c r="N10">
        <v>195</v>
      </c>
    </row>
    <row r="11" spans="10:14" ht="12.75">
      <c r="J11">
        <v>6</v>
      </c>
      <c r="K11" s="5" t="s">
        <v>429</v>
      </c>
      <c r="L11" s="47">
        <v>80645.16129032259</v>
      </c>
      <c r="N11">
        <v>194</v>
      </c>
    </row>
    <row r="12" spans="10:14" ht="12.75">
      <c r="J12">
        <v>8</v>
      </c>
      <c r="K12" s="5" t="s">
        <v>366</v>
      </c>
      <c r="L12" s="47">
        <v>79836.25845671145</v>
      </c>
      <c r="N12">
        <v>193</v>
      </c>
    </row>
    <row r="13" spans="10:14" ht="12.75">
      <c r="J13">
        <v>9</v>
      </c>
      <c r="K13" s="5" t="s">
        <v>425</v>
      </c>
      <c r="L13" s="47">
        <v>74046.87564282375</v>
      </c>
      <c r="N13">
        <v>192</v>
      </c>
    </row>
    <row r="14" spans="10:14" ht="12.75">
      <c r="J14">
        <v>10</v>
      </c>
      <c r="K14" s="5" t="s">
        <v>433</v>
      </c>
      <c r="L14" s="47">
        <v>73863.4331797235</v>
      </c>
      <c r="N14">
        <v>191</v>
      </c>
    </row>
    <row r="16" spans="10:12" ht="12.75">
      <c r="J16" s="66" t="s">
        <v>202</v>
      </c>
      <c r="K16" s="66"/>
      <c r="L16" s="66"/>
    </row>
    <row r="19" spans="10:12" ht="12.75">
      <c r="J19" s="66" t="s">
        <v>9</v>
      </c>
      <c r="K19" s="66"/>
      <c r="L19" s="66"/>
    </row>
    <row r="21" spans="10:12" ht="12.75">
      <c r="J21" s="40" t="s">
        <v>199</v>
      </c>
      <c r="K21" s="5" t="s">
        <v>171</v>
      </c>
      <c r="L21" t="s">
        <v>200</v>
      </c>
    </row>
    <row r="22" ht="12.75">
      <c r="K22" s="5"/>
    </row>
    <row r="23" spans="10:14" ht="12.75">
      <c r="J23">
        <v>27</v>
      </c>
      <c r="K23" s="5" t="s">
        <v>322</v>
      </c>
      <c r="L23" s="44">
        <v>8064.516129032258</v>
      </c>
      <c r="N23" s="1">
        <v>174</v>
      </c>
    </row>
    <row r="24" spans="10:14" ht="12.75">
      <c r="J24">
        <v>28</v>
      </c>
      <c r="K24" s="5" t="s">
        <v>306</v>
      </c>
      <c r="L24" s="44">
        <v>3466.216634030712</v>
      </c>
      <c r="N24" s="1">
        <v>173</v>
      </c>
    </row>
    <row r="25" spans="10:14" ht="12.75">
      <c r="J25">
        <v>29</v>
      </c>
      <c r="K25" s="5" t="s">
        <v>343</v>
      </c>
      <c r="L25" s="44">
        <v>3294.293903394858</v>
      </c>
      <c r="N25" s="1">
        <v>172</v>
      </c>
    </row>
    <row r="26" spans="10:14" ht="12.75">
      <c r="J26">
        <v>30</v>
      </c>
      <c r="K26" s="5" t="s">
        <v>646</v>
      </c>
      <c r="L26" s="44">
        <v>3186.4395763119883</v>
      </c>
      <c r="N26" s="1">
        <v>171</v>
      </c>
    </row>
    <row r="27" spans="10:14" ht="12.75">
      <c r="J27">
        <v>31</v>
      </c>
      <c r="K27" s="5" t="s">
        <v>427</v>
      </c>
      <c r="L27" s="44">
        <v>1910.8857890148215</v>
      </c>
      <c r="N27" s="1">
        <v>170</v>
      </c>
    </row>
    <row r="28" spans="10:14" ht="12.75">
      <c r="J28">
        <v>32</v>
      </c>
      <c r="K28" s="5" t="s">
        <v>622</v>
      </c>
      <c r="L28" s="44">
        <v>686.2128290693363</v>
      </c>
      <c r="N28" s="1">
        <v>169</v>
      </c>
    </row>
    <row r="29" spans="10:14" ht="12.75">
      <c r="J29">
        <v>33</v>
      </c>
      <c r="K29" s="5" t="s">
        <v>590</v>
      </c>
      <c r="L29" s="44">
        <v>576.7793423026125</v>
      </c>
      <c r="N29" s="1">
        <v>168</v>
      </c>
    </row>
    <row r="30" spans="10:14" ht="12.75">
      <c r="J30">
        <v>34</v>
      </c>
      <c r="K30" s="5" t="s">
        <v>642</v>
      </c>
      <c r="L30" s="44">
        <v>340.31232044652387</v>
      </c>
      <c r="N30" s="1">
        <v>167</v>
      </c>
    </row>
    <row r="31" spans="10:14" ht="12.75">
      <c r="J31">
        <v>35</v>
      </c>
      <c r="K31" s="5" t="s">
        <v>372</v>
      </c>
      <c r="L31" s="44">
        <v>205.6880931373604</v>
      </c>
      <c r="N31" s="1">
        <v>166</v>
      </c>
    </row>
    <row r="32" spans="10:14" ht="12.75">
      <c r="J32">
        <v>36</v>
      </c>
      <c r="K32" s="5" t="s">
        <v>620</v>
      </c>
      <c r="L32" s="44">
        <v>0.3202020017199422</v>
      </c>
      <c r="N32" s="1">
        <v>165</v>
      </c>
    </row>
    <row r="34" spans="5:12" ht="12.75">
      <c r="E34" s="64"/>
      <c r="J34" s="66" t="s">
        <v>202</v>
      </c>
      <c r="K34" s="66"/>
      <c r="L34" s="66"/>
    </row>
    <row r="42" spans="8:9" ht="12.75">
      <c r="H42" s="40" t="s">
        <v>179</v>
      </c>
      <c r="I42" s="40" t="s">
        <v>178</v>
      </c>
    </row>
    <row r="43" spans="8:9" ht="12.75">
      <c r="H43" s="1">
        <v>129032.25806451615</v>
      </c>
      <c r="I43" s="1">
        <v>1294.9</v>
      </c>
    </row>
    <row r="45" spans="1:13" ht="12.75">
      <c r="A45" t="s">
        <v>171</v>
      </c>
      <c r="B45" s="40" t="s">
        <v>154</v>
      </c>
      <c r="C45" s="40" t="s">
        <v>161</v>
      </c>
      <c r="D45" s="40" t="s">
        <v>176</v>
      </c>
      <c r="E45" s="40" t="s">
        <v>162</v>
      </c>
      <c r="F45" s="40" t="s">
        <v>163</v>
      </c>
      <c r="G45" s="40" t="s">
        <v>164</v>
      </c>
      <c r="H45" s="40" t="s">
        <v>156</v>
      </c>
      <c r="I45" s="40" t="s">
        <v>157</v>
      </c>
      <c r="J45" s="40" t="s">
        <v>159</v>
      </c>
      <c r="K45" s="40" t="s">
        <v>158</v>
      </c>
      <c r="L45" s="40" t="s">
        <v>155</v>
      </c>
      <c r="M45" s="40" t="s">
        <v>160</v>
      </c>
    </row>
    <row r="46" spans="1:5" ht="12.75">
      <c r="A46" s="1" t="s">
        <v>152</v>
      </c>
      <c r="B46" s="1"/>
      <c r="C46" t="s">
        <v>152</v>
      </c>
      <c r="E46" t="s">
        <v>152</v>
      </c>
    </row>
    <row r="47" spans="1:13" ht="12.75">
      <c r="A47" s="1" t="s">
        <v>663</v>
      </c>
      <c r="B47" s="1">
        <v>16129.032258064515</v>
      </c>
      <c r="C47" s="1">
        <v>5091.494000000001</v>
      </c>
      <c r="D47" s="1">
        <v>5738.944</v>
      </c>
      <c r="E47" s="1">
        <v>161290322168.47076</v>
      </c>
      <c r="F47" s="1">
        <v>177</v>
      </c>
      <c r="G47" s="3">
        <v>5091.494000000001</v>
      </c>
      <c r="H47" s="1">
        <v>16129.032258064515</v>
      </c>
      <c r="I47" s="1">
        <v>1294.9</v>
      </c>
      <c r="J47">
        <v>647.45</v>
      </c>
      <c r="K47" s="1">
        <v>-2085.51108620828</v>
      </c>
      <c r="L47">
        <v>7</v>
      </c>
      <c r="M47">
        <v>94</v>
      </c>
    </row>
    <row r="48" spans="1:13" ht="12.75">
      <c r="A48" s="1" t="s">
        <v>343</v>
      </c>
      <c r="B48" s="1">
        <v>3294.293903394858</v>
      </c>
      <c r="C48" s="1">
        <v>3828.5939999999996</v>
      </c>
      <c r="D48" s="1">
        <v>4353.343999999999</v>
      </c>
      <c r="E48" s="1">
        <v>32942931808.332195</v>
      </c>
      <c r="F48" s="1">
        <v>172</v>
      </c>
      <c r="G48" s="3">
        <v>3828.5939999999996</v>
      </c>
      <c r="H48" s="1">
        <v>3294.293903394858</v>
      </c>
      <c r="I48" s="1">
        <v>1049.5</v>
      </c>
      <c r="J48">
        <v>524.75</v>
      </c>
      <c r="K48" s="1">
        <v>-171.92273063585435</v>
      </c>
      <c r="L48">
        <v>4</v>
      </c>
      <c r="M48">
        <v>127</v>
      </c>
    </row>
    <row r="49" spans="1:13" ht="12.75">
      <c r="A49" s="1" t="s">
        <v>496</v>
      </c>
      <c r="B49" s="1">
        <v>0</v>
      </c>
      <c r="C49" s="1">
        <v>2520.6439999999993</v>
      </c>
      <c r="D49" s="1">
        <v>2666.1439999999993</v>
      </c>
      <c r="E49" s="1">
        <v>474.19120503858113</v>
      </c>
      <c r="F49" s="1">
        <v>164</v>
      </c>
      <c r="G49" s="3">
        <v>2520.6439999999993</v>
      </c>
      <c r="H49" s="1">
        <v>0</v>
      </c>
      <c r="I49" s="1">
        <v>291</v>
      </c>
      <c r="J49">
        <v>145.5</v>
      </c>
      <c r="K49" s="1">
        <v>-0.3202020017199422</v>
      </c>
      <c r="L49">
        <v>10</v>
      </c>
      <c r="M49">
        <v>8</v>
      </c>
    </row>
    <row r="50" spans="1:13" ht="12.75">
      <c r="A50" s="1" t="s">
        <v>313</v>
      </c>
      <c r="B50" s="1">
        <v>0</v>
      </c>
      <c r="C50" s="1">
        <v>2266.593999999999</v>
      </c>
      <c r="D50" s="1">
        <v>2375.1439999999993</v>
      </c>
      <c r="E50" s="1">
        <v>458.8010674016356</v>
      </c>
      <c r="F50" s="1">
        <v>163</v>
      </c>
      <c r="G50" s="3">
        <v>2266.593999999999</v>
      </c>
      <c r="H50" s="1">
        <v>0</v>
      </c>
      <c r="I50" s="1">
        <v>217.1</v>
      </c>
      <c r="J50">
        <v>108.55</v>
      </c>
      <c r="K50" s="1">
        <v>0</v>
      </c>
      <c r="L50">
        <v>5</v>
      </c>
      <c r="M50">
        <v>111</v>
      </c>
    </row>
    <row r="51" spans="1:13" ht="12.75">
      <c r="A51" s="1" t="s">
        <v>620</v>
      </c>
      <c r="B51" s="1">
        <v>0.3202020017199422</v>
      </c>
      <c r="C51" s="1">
        <v>2754.2939999999994</v>
      </c>
      <c r="D51" s="1">
        <v>2842.4439999999995</v>
      </c>
      <c r="E51" s="1">
        <v>3200354.438176798</v>
      </c>
      <c r="F51" s="1">
        <v>165</v>
      </c>
      <c r="G51" s="3">
        <v>2754.2939999999994</v>
      </c>
      <c r="H51" s="1">
        <v>0.3202020017199422</v>
      </c>
      <c r="I51" s="1">
        <v>176.3</v>
      </c>
      <c r="J51">
        <v>88.15</v>
      </c>
      <c r="K51" s="1">
        <v>-205.36789113564046</v>
      </c>
      <c r="L51">
        <v>8</v>
      </c>
      <c r="M51">
        <v>72</v>
      </c>
    </row>
    <row r="52" spans="1:13" ht="12.75">
      <c r="A52" s="1" t="s">
        <v>372</v>
      </c>
      <c r="B52" s="1">
        <v>205.6880931373604</v>
      </c>
      <c r="C52" s="1">
        <v>2917.3939999999993</v>
      </c>
      <c r="D52" s="1">
        <v>2992.343999999999</v>
      </c>
      <c r="E52" s="1">
        <v>2056880382.1445415</v>
      </c>
      <c r="F52" s="1">
        <v>166</v>
      </c>
      <c r="G52" s="3">
        <v>2917.3939999999993</v>
      </c>
      <c r="H52" s="1">
        <v>205.6880931373604</v>
      </c>
      <c r="I52" s="1">
        <v>149.9</v>
      </c>
      <c r="J52">
        <v>74.95</v>
      </c>
      <c r="K52" s="1">
        <v>-134.62422730916347</v>
      </c>
      <c r="L52">
        <v>4</v>
      </c>
      <c r="M52">
        <v>142</v>
      </c>
    </row>
    <row r="53" spans="1:13" ht="12.75">
      <c r="A53" s="1" t="s">
        <v>590</v>
      </c>
      <c r="B53" s="1">
        <v>576.7793423026125</v>
      </c>
      <c r="C53" s="1">
        <v>3142.9939999999992</v>
      </c>
      <c r="D53" s="1">
        <v>3215.0439999999994</v>
      </c>
      <c r="E53" s="1">
        <v>5767790287.852757</v>
      </c>
      <c r="F53" s="1">
        <v>168</v>
      </c>
      <c r="G53" s="3">
        <v>3142.9939999999992</v>
      </c>
      <c r="H53" s="1">
        <v>576.7793423026125</v>
      </c>
      <c r="I53" s="1">
        <v>144.1</v>
      </c>
      <c r="J53">
        <v>72.05</v>
      </c>
      <c r="K53" s="1">
        <v>-109.43348676672383</v>
      </c>
      <c r="L53">
        <v>6</v>
      </c>
      <c r="M53">
        <v>57</v>
      </c>
    </row>
    <row r="54" spans="1:13" ht="12.75">
      <c r="A54" s="1" t="s">
        <v>364</v>
      </c>
      <c r="B54" s="1">
        <v>0</v>
      </c>
      <c r="C54" s="1">
        <v>2086.1439999999993</v>
      </c>
      <c r="D54" s="1">
        <v>2158.0439999999994</v>
      </c>
      <c r="E54" s="1">
        <v>368.3721487441511</v>
      </c>
      <c r="F54" s="1">
        <v>162</v>
      </c>
      <c r="G54" s="3">
        <v>2086.1439999999993</v>
      </c>
      <c r="H54" s="1">
        <v>0</v>
      </c>
      <c r="I54" s="1">
        <v>143.8</v>
      </c>
      <c r="J54">
        <v>71.9</v>
      </c>
      <c r="K54" s="1">
        <v>0</v>
      </c>
      <c r="L54">
        <v>4</v>
      </c>
      <c r="M54">
        <v>138</v>
      </c>
    </row>
    <row r="55" spans="1:13" ht="12.75">
      <c r="A55" s="1" t="s">
        <v>497</v>
      </c>
      <c r="B55" s="1">
        <v>0</v>
      </c>
      <c r="C55" s="1">
        <v>1658.7429999999995</v>
      </c>
      <c r="D55" s="1">
        <v>1722.4929999999995</v>
      </c>
      <c r="E55" s="1">
        <v>213.2590331354608</v>
      </c>
      <c r="F55" s="1">
        <v>155</v>
      </c>
      <c r="G55" s="3">
        <v>1658.7429999999995</v>
      </c>
      <c r="H55" s="1">
        <v>0</v>
      </c>
      <c r="I55" s="1">
        <v>127.5</v>
      </c>
      <c r="J55">
        <v>63.75</v>
      </c>
      <c r="K55" s="1">
        <v>0</v>
      </c>
      <c r="L55">
        <v>12</v>
      </c>
      <c r="M55">
        <v>9</v>
      </c>
    </row>
    <row r="56" spans="1:13" ht="12.75">
      <c r="A56" s="1" t="s">
        <v>390</v>
      </c>
      <c r="B56" s="1">
        <v>18214.543344272795</v>
      </c>
      <c r="C56" s="1">
        <v>5799.394</v>
      </c>
      <c r="D56" s="1">
        <v>5859.844</v>
      </c>
      <c r="E56" s="1">
        <v>182145430344.68564</v>
      </c>
      <c r="F56" s="1">
        <v>178</v>
      </c>
      <c r="G56" s="3">
        <v>5799.394</v>
      </c>
      <c r="H56" s="1">
        <v>18214.543344272795</v>
      </c>
      <c r="I56" s="1">
        <v>120.9</v>
      </c>
      <c r="J56">
        <v>60.45</v>
      </c>
      <c r="K56" s="1">
        <v>-12469.474852584113</v>
      </c>
      <c r="L56">
        <v>3</v>
      </c>
      <c r="M56">
        <v>151</v>
      </c>
    </row>
    <row r="57" spans="1:13" ht="12.75">
      <c r="A57" s="1" t="s">
        <v>584</v>
      </c>
      <c r="B57" s="1">
        <v>0</v>
      </c>
      <c r="C57" s="1">
        <v>1773.4929999999995</v>
      </c>
      <c r="D57" s="1">
        <v>1824.4929999999995</v>
      </c>
      <c r="E57" s="1">
        <v>216.40722650836867</v>
      </c>
      <c r="F57" s="1">
        <v>156</v>
      </c>
      <c r="G57" s="3">
        <v>1773.4929999999995</v>
      </c>
      <c r="H57" s="1">
        <v>0</v>
      </c>
      <c r="I57" s="1">
        <v>102</v>
      </c>
      <c r="J57">
        <v>51</v>
      </c>
      <c r="K57" s="1">
        <v>0</v>
      </c>
      <c r="L57">
        <v>10</v>
      </c>
      <c r="M57">
        <v>53</v>
      </c>
    </row>
    <row r="58" spans="1:13" ht="12.75">
      <c r="A58" s="1" t="s">
        <v>517</v>
      </c>
      <c r="B58" s="1">
        <v>0</v>
      </c>
      <c r="C58" s="1">
        <v>1013.7419999999998</v>
      </c>
      <c r="D58" s="1">
        <v>1054.9419999999998</v>
      </c>
      <c r="E58" s="1">
        <v>151.00740651264292</v>
      </c>
      <c r="F58" s="1">
        <v>112</v>
      </c>
      <c r="G58" s="3">
        <v>1013.7419999999998</v>
      </c>
      <c r="H58" s="1">
        <v>0</v>
      </c>
      <c r="I58" s="1">
        <v>82.4</v>
      </c>
      <c r="J58">
        <v>41.2</v>
      </c>
      <c r="K58" s="1">
        <v>0</v>
      </c>
      <c r="L58">
        <v>11</v>
      </c>
      <c r="M58">
        <v>19</v>
      </c>
    </row>
    <row r="59" spans="1:13" ht="12.75">
      <c r="A59" s="1" t="s">
        <v>315</v>
      </c>
      <c r="B59" s="1">
        <v>32258.06451612903</v>
      </c>
      <c r="C59" s="1">
        <v>5949.523999999999</v>
      </c>
      <c r="D59" s="1">
        <v>5989.673999999999</v>
      </c>
      <c r="E59" s="1">
        <v>322580640240.6431</v>
      </c>
      <c r="F59" s="1">
        <v>183</v>
      </c>
      <c r="G59" s="3">
        <v>5949.523999999999</v>
      </c>
      <c r="H59" s="1">
        <v>32258.06451612903</v>
      </c>
      <c r="I59" s="1">
        <v>80.3</v>
      </c>
      <c r="J59">
        <v>40.15</v>
      </c>
      <c r="K59" s="1">
        <v>-3920.8513468573365</v>
      </c>
      <c r="L59">
        <v>5</v>
      </c>
      <c r="M59">
        <v>112</v>
      </c>
    </row>
    <row r="60" spans="1:13" ht="12.75">
      <c r="A60" s="1" t="s">
        <v>642</v>
      </c>
      <c r="B60" s="1">
        <v>340.31232044652387</v>
      </c>
      <c r="C60" s="1">
        <v>3031.6439999999993</v>
      </c>
      <c r="D60" s="1">
        <v>3070.9439999999995</v>
      </c>
      <c r="E60" s="1">
        <v>3403120208.9196863</v>
      </c>
      <c r="F60" s="1">
        <v>167</v>
      </c>
      <c r="G60" s="3">
        <v>3031.6439999999993</v>
      </c>
      <c r="H60" s="1">
        <v>340.31232044652387</v>
      </c>
      <c r="I60" s="1">
        <v>78.6</v>
      </c>
      <c r="J60">
        <v>39.3</v>
      </c>
      <c r="K60" s="1">
        <v>-236.4670218560886</v>
      </c>
      <c r="L60">
        <v>5</v>
      </c>
      <c r="M60">
        <v>83</v>
      </c>
    </row>
    <row r="61" spans="1:13" ht="12.75">
      <c r="A61" s="1" t="s">
        <v>330</v>
      </c>
      <c r="B61" s="1">
        <v>0</v>
      </c>
      <c r="C61" s="1">
        <v>1927.7939999999996</v>
      </c>
      <c r="D61" s="1">
        <v>1963.0439999999996</v>
      </c>
      <c r="E61" s="1">
        <v>232.94323008666657</v>
      </c>
      <c r="F61" s="1">
        <v>160</v>
      </c>
      <c r="G61" s="3">
        <v>1927.7939999999996</v>
      </c>
      <c r="H61" s="1">
        <v>0</v>
      </c>
      <c r="I61" s="1">
        <v>70.5</v>
      </c>
      <c r="J61">
        <v>35.25</v>
      </c>
      <c r="K61" s="1">
        <v>0</v>
      </c>
      <c r="L61">
        <v>3</v>
      </c>
      <c r="M61">
        <v>120</v>
      </c>
    </row>
    <row r="62" spans="1:13" ht="12.75">
      <c r="A62" s="1" t="s">
        <v>651</v>
      </c>
      <c r="B62" s="1">
        <v>0</v>
      </c>
      <c r="C62" s="1">
        <v>1422.8279999999995</v>
      </c>
      <c r="D62" s="1">
        <v>1457.9779999999996</v>
      </c>
      <c r="E62" s="1">
        <v>200.62282376017959</v>
      </c>
      <c r="F62" s="1">
        <v>150</v>
      </c>
      <c r="G62" s="3">
        <v>1422.8279999999995</v>
      </c>
      <c r="H62" s="1">
        <v>0</v>
      </c>
      <c r="I62" s="1">
        <v>70.3</v>
      </c>
      <c r="J62">
        <v>35.15</v>
      </c>
      <c r="K62" s="1">
        <v>0</v>
      </c>
      <c r="L62">
        <v>9</v>
      </c>
      <c r="M62">
        <v>88</v>
      </c>
    </row>
    <row r="63" spans="1:13" ht="12.75">
      <c r="A63" s="1" t="s">
        <v>425</v>
      </c>
      <c r="B63" s="1">
        <v>74046.87564282375</v>
      </c>
      <c r="C63" s="1">
        <v>6134.273999999999</v>
      </c>
      <c r="D63" s="1">
        <v>6168.773999999999</v>
      </c>
      <c r="E63" s="1">
        <v>740468750280.5403</v>
      </c>
      <c r="F63" s="1">
        <v>192</v>
      </c>
      <c r="G63" s="3">
        <v>6134.273999999999</v>
      </c>
      <c r="H63" s="1">
        <v>74046.87564282375</v>
      </c>
      <c r="I63" s="1">
        <v>69</v>
      </c>
      <c r="J63">
        <v>34.5</v>
      </c>
      <c r="K63" s="1">
        <v>-5789.3828138877</v>
      </c>
      <c r="L63">
        <v>2</v>
      </c>
      <c r="M63">
        <v>170</v>
      </c>
    </row>
    <row r="64" spans="1:13" ht="12.75">
      <c r="A64" s="1" t="s">
        <v>16</v>
      </c>
      <c r="B64" s="1">
        <v>0</v>
      </c>
      <c r="C64" s="1">
        <v>1492.0279999999996</v>
      </c>
      <c r="D64" s="1">
        <v>1526.0779999999995</v>
      </c>
      <c r="E64" s="1">
        <v>210.0983541688226</v>
      </c>
      <c r="F64" s="1">
        <v>151</v>
      </c>
      <c r="G64" s="3">
        <v>1492.0279999999996</v>
      </c>
      <c r="H64" s="1">
        <v>0</v>
      </c>
      <c r="I64" s="1">
        <v>68.1</v>
      </c>
      <c r="J64">
        <v>34.05</v>
      </c>
      <c r="K64" s="1">
        <v>0</v>
      </c>
      <c r="L64">
        <v>6</v>
      </c>
      <c r="M64">
        <v>101</v>
      </c>
    </row>
    <row r="65" spans="1:13" ht="12.75">
      <c r="A65" s="1" t="s">
        <v>628</v>
      </c>
      <c r="B65" s="1">
        <v>0</v>
      </c>
      <c r="C65" s="1">
        <v>1169.8419999999996</v>
      </c>
      <c r="D65" s="1">
        <v>1200.9419999999996</v>
      </c>
      <c r="E65" s="1">
        <v>175.64636753745617</v>
      </c>
      <c r="F65" s="1">
        <v>123</v>
      </c>
      <c r="G65" s="3">
        <v>1169.8419999999996</v>
      </c>
      <c r="H65" s="1">
        <v>0</v>
      </c>
      <c r="I65" s="1">
        <v>62.2</v>
      </c>
      <c r="J65">
        <v>31.1</v>
      </c>
      <c r="K65" s="1">
        <v>0</v>
      </c>
      <c r="L65">
        <v>5</v>
      </c>
      <c r="M65">
        <v>76</v>
      </c>
    </row>
    <row r="66" spans="1:13" ht="12.75">
      <c r="A66" s="1" t="s">
        <v>511</v>
      </c>
      <c r="B66" s="1">
        <v>0</v>
      </c>
      <c r="C66" s="1">
        <v>657.342</v>
      </c>
      <c r="D66" s="1">
        <v>687.242</v>
      </c>
      <c r="E66" s="1">
        <v>111.80149161961221</v>
      </c>
      <c r="F66" s="1">
        <v>83</v>
      </c>
      <c r="G66" s="3">
        <v>657.342</v>
      </c>
      <c r="H66" s="1">
        <v>0</v>
      </c>
      <c r="I66" s="1">
        <v>59.8</v>
      </c>
      <c r="J66">
        <v>29.9</v>
      </c>
      <c r="K66" s="1">
        <v>0</v>
      </c>
      <c r="L66">
        <v>11</v>
      </c>
      <c r="M66">
        <v>16</v>
      </c>
    </row>
    <row r="67" spans="1:13" ht="12.75">
      <c r="A67" s="1" t="s">
        <v>504</v>
      </c>
      <c r="B67" s="1">
        <v>0</v>
      </c>
      <c r="C67" s="1">
        <v>560.192</v>
      </c>
      <c r="D67" s="1">
        <v>589.742</v>
      </c>
      <c r="E67" s="1">
        <v>106.68006947690772</v>
      </c>
      <c r="F67" s="1">
        <v>78</v>
      </c>
      <c r="G67" s="3">
        <v>560.192</v>
      </c>
      <c r="H67" s="1">
        <v>0</v>
      </c>
      <c r="I67" s="1">
        <v>59.1</v>
      </c>
      <c r="J67">
        <v>29.55</v>
      </c>
      <c r="K67" s="1">
        <v>0</v>
      </c>
      <c r="L67">
        <v>11</v>
      </c>
      <c r="M67">
        <v>12</v>
      </c>
    </row>
    <row r="68" spans="1:13" ht="12.75">
      <c r="A68" s="1" t="s">
        <v>521</v>
      </c>
      <c r="B68" s="1">
        <v>0</v>
      </c>
      <c r="C68" s="1">
        <v>715.992</v>
      </c>
      <c r="D68" s="1">
        <v>744.742</v>
      </c>
      <c r="E68" s="1">
        <v>113.11681886501174</v>
      </c>
      <c r="F68" s="1">
        <v>84</v>
      </c>
      <c r="G68" s="3">
        <v>715.992</v>
      </c>
      <c r="H68" s="1">
        <v>0</v>
      </c>
      <c r="I68" s="1">
        <v>57.5</v>
      </c>
      <c r="J68">
        <v>28.75</v>
      </c>
      <c r="K68" s="1">
        <v>0</v>
      </c>
      <c r="L68">
        <v>11</v>
      </c>
      <c r="M68">
        <v>21</v>
      </c>
    </row>
    <row r="69" spans="1:13" ht="12.75">
      <c r="A69" s="1" t="s">
        <v>22</v>
      </c>
      <c r="B69" s="1">
        <v>0</v>
      </c>
      <c r="C69" s="1">
        <v>1988.6439999999996</v>
      </c>
      <c r="D69" s="1">
        <v>2014.2439999999995</v>
      </c>
      <c r="E69" s="1">
        <v>250.02401958067134</v>
      </c>
      <c r="F69" s="1">
        <v>161</v>
      </c>
      <c r="G69" s="3">
        <v>1988.6439999999996</v>
      </c>
      <c r="H69" s="1">
        <v>0</v>
      </c>
      <c r="I69" s="1">
        <v>51.2</v>
      </c>
      <c r="J69">
        <v>25.6</v>
      </c>
      <c r="K69" s="1">
        <v>0</v>
      </c>
      <c r="L69">
        <v>1</v>
      </c>
      <c r="M69">
        <v>168</v>
      </c>
    </row>
    <row r="70" spans="1:13" ht="12.75">
      <c r="A70" s="1" t="s">
        <v>353</v>
      </c>
      <c r="B70" s="1">
        <v>0</v>
      </c>
      <c r="C70" s="1">
        <v>1550.5279999999996</v>
      </c>
      <c r="D70" s="1">
        <v>1574.9779999999996</v>
      </c>
      <c r="E70" s="1">
        <v>210.33934682607082</v>
      </c>
      <c r="F70" s="1">
        <v>152</v>
      </c>
      <c r="G70" s="3">
        <v>1550.5279999999996</v>
      </c>
      <c r="H70" s="1">
        <v>0</v>
      </c>
      <c r="I70" s="1">
        <v>48.9</v>
      </c>
      <c r="J70">
        <v>24.45</v>
      </c>
      <c r="K70" s="1">
        <v>0</v>
      </c>
      <c r="L70">
        <v>5</v>
      </c>
      <c r="M70">
        <v>132</v>
      </c>
    </row>
    <row r="71" spans="1:13" ht="12.75">
      <c r="A71" s="1" t="s">
        <v>616</v>
      </c>
      <c r="B71" s="1">
        <v>0</v>
      </c>
      <c r="C71" s="1">
        <v>939.6919999999998</v>
      </c>
      <c r="D71" s="1">
        <v>964.1419999999998</v>
      </c>
      <c r="E71" s="1">
        <v>148.33934682607082</v>
      </c>
      <c r="F71" s="1">
        <v>109</v>
      </c>
      <c r="G71" s="3">
        <v>939.6919999999998</v>
      </c>
      <c r="H71" s="1">
        <v>0</v>
      </c>
      <c r="I71" s="1">
        <v>48.9</v>
      </c>
      <c r="J71">
        <v>24.45</v>
      </c>
      <c r="K71" s="1">
        <v>0</v>
      </c>
      <c r="L71">
        <v>9</v>
      </c>
      <c r="M71">
        <v>70</v>
      </c>
    </row>
    <row r="72" spans="1:13" ht="12.75">
      <c r="A72" s="1" t="s">
        <v>534</v>
      </c>
      <c r="B72" s="1">
        <v>0</v>
      </c>
      <c r="C72" s="1">
        <v>470.24199999999996</v>
      </c>
      <c r="D72" s="1">
        <v>493.94199999999995</v>
      </c>
      <c r="E72" s="1">
        <v>103.93629937741836</v>
      </c>
      <c r="F72" s="1">
        <v>73</v>
      </c>
      <c r="G72" s="3">
        <v>470.24199999999996</v>
      </c>
      <c r="H72" s="1">
        <v>0</v>
      </c>
      <c r="I72" s="1">
        <v>47.4</v>
      </c>
      <c r="J72">
        <v>23.7</v>
      </c>
      <c r="K72" s="1">
        <v>0</v>
      </c>
      <c r="L72">
        <v>7</v>
      </c>
      <c r="M72">
        <v>28</v>
      </c>
    </row>
    <row r="73" spans="1:13" ht="12.75">
      <c r="A73" s="1" t="s">
        <v>328</v>
      </c>
      <c r="B73" s="1">
        <v>0</v>
      </c>
      <c r="C73" s="1">
        <v>1326.2939999999996</v>
      </c>
      <c r="D73" s="1">
        <v>1348.6939999999997</v>
      </c>
      <c r="E73" s="1">
        <v>190.7710171330874</v>
      </c>
      <c r="F73" s="1">
        <v>140</v>
      </c>
      <c r="G73" s="3">
        <v>1326.2939999999996</v>
      </c>
      <c r="H73" s="1">
        <v>0</v>
      </c>
      <c r="I73" s="1">
        <v>44.8</v>
      </c>
      <c r="J73">
        <v>22.4</v>
      </c>
      <c r="K73" s="1">
        <v>0</v>
      </c>
      <c r="L73">
        <v>2</v>
      </c>
      <c r="M73">
        <v>119</v>
      </c>
    </row>
    <row r="74" spans="1:13" ht="12.75">
      <c r="A74" s="1" t="s">
        <v>622</v>
      </c>
      <c r="B74" s="1">
        <v>686.2128290693363</v>
      </c>
      <c r="C74" s="1">
        <v>3236.7939999999994</v>
      </c>
      <c r="D74" s="1">
        <v>3258.5439999999994</v>
      </c>
      <c r="E74" s="1">
        <v>6862120142.688375</v>
      </c>
      <c r="F74" s="1">
        <v>169</v>
      </c>
      <c r="G74" s="3">
        <v>3236.7939999999994</v>
      </c>
      <c r="H74" s="1">
        <v>686.2128290693363</v>
      </c>
      <c r="I74" s="1">
        <v>43.5</v>
      </c>
      <c r="J74">
        <v>21.75</v>
      </c>
      <c r="K74" s="1">
        <v>-1224.6729599454852</v>
      </c>
      <c r="L74">
        <v>8</v>
      </c>
      <c r="M74">
        <v>73</v>
      </c>
    </row>
    <row r="75" spans="1:13" ht="12.75">
      <c r="A75" s="1" t="s">
        <v>519</v>
      </c>
      <c r="B75" s="1">
        <v>0</v>
      </c>
      <c r="C75" s="1">
        <v>292.14199999999994</v>
      </c>
      <c r="D75" s="1">
        <v>312.64199999999994</v>
      </c>
      <c r="E75" s="1">
        <v>85.68329692983446</v>
      </c>
      <c r="F75" s="1">
        <v>60</v>
      </c>
      <c r="G75" s="3">
        <v>292.14199999999994</v>
      </c>
      <c r="H75" s="1">
        <v>0</v>
      </c>
      <c r="I75" s="1">
        <v>41</v>
      </c>
      <c r="J75">
        <v>20.5</v>
      </c>
      <c r="K75" s="1">
        <v>0</v>
      </c>
      <c r="L75">
        <v>11</v>
      </c>
      <c r="M75">
        <v>20</v>
      </c>
    </row>
    <row r="76" spans="1:13" ht="12.75">
      <c r="A76" s="1" t="s">
        <v>553</v>
      </c>
      <c r="B76" s="1">
        <v>0</v>
      </c>
      <c r="C76" s="1">
        <v>411.442</v>
      </c>
      <c r="D76" s="1">
        <v>430.742</v>
      </c>
      <c r="E76" s="1">
        <v>98.83842101199049</v>
      </c>
      <c r="F76" s="1">
        <v>70</v>
      </c>
      <c r="G76" s="3">
        <v>411.442</v>
      </c>
      <c r="H76" s="1">
        <v>0</v>
      </c>
      <c r="I76" s="1">
        <v>38.6</v>
      </c>
      <c r="J76">
        <v>19.3</v>
      </c>
      <c r="K76" s="1">
        <v>0</v>
      </c>
      <c r="L76">
        <v>9</v>
      </c>
      <c r="M76">
        <v>37</v>
      </c>
    </row>
    <row r="77" spans="1:13" ht="12.75">
      <c r="A77" s="1" t="s">
        <v>546</v>
      </c>
      <c r="B77" s="1">
        <v>0</v>
      </c>
      <c r="C77" s="1">
        <v>343.342</v>
      </c>
      <c r="D77" s="1">
        <v>362.342</v>
      </c>
      <c r="E77" s="1">
        <v>94.8772020325295</v>
      </c>
      <c r="F77" s="1">
        <v>66</v>
      </c>
      <c r="G77" s="3">
        <v>343.342</v>
      </c>
      <c r="H77" s="1">
        <v>0</v>
      </c>
      <c r="I77" s="1">
        <v>38</v>
      </c>
      <c r="J77">
        <v>19</v>
      </c>
      <c r="K77" s="1">
        <v>0</v>
      </c>
      <c r="L77">
        <v>8</v>
      </c>
      <c r="M77">
        <v>34</v>
      </c>
    </row>
    <row r="78" spans="1:13" ht="12.75">
      <c r="A78" s="1" t="s">
        <v>20</v>
      </c>
      <c r="B78" s="1">
        <v>16129.032258064519</v>
      </c>
      <c r="C78" s="1">
        <v>4425.894</v>
      </c>
      <c r="D78" s="1">
        <v>4444.044</v>
      </c>
      <c r="E78" s="1">
        <v>161290320220.15375</v>
      </c>
      <c r="F78" s="1">
        <v>176</v>
      </c>
      <c r="G78" s="3">
        <v>4425.894</v>
      </c>
      <c r="H78" s="1">
        <v>16129.032258064519</v>
      </c>
      <c r="I78" s="1">
        <v>36.3</v>
      </c>
      <c r="J78">
        <v>18.15</v>
      </c>
      <c r="K78" s="1">
        <v>3.637978807091713E-12</v>
      </c>
      <c r="L78">
        <v>2</v>
      </c>
      <c r="M78">
        <v>162</v>
      </c>
    </row>
    <row r="79" spans="1:13" ht="12.75">
      <c r="A79" s="1" t="s">
        <v>366</v>
      </c>
      <c r="B79" s="1">
        <v>79836.25845671145</v>
      </c>
      <c r="C79" s="1">
        <v>6185.223999999999</v>
      </c>
      <c r="D79" s="1">
        <v>6201.673999999999</v>
      </c>
      <c r="E79" s="1">
        <v>798362580191.7069</v>
      </c>
      <c r="F79" s="1">
        <v>193</v>
      </c>
      <c r="G79" s="3">
        <v>6185.223999999999</v>
      </c>
      <c r="H79" s="1">
        <v>79836.25845671145</v>
      </c>
      <c r="I79" s="1">
        <v>32.9</v>
      </c>
      <c r="J79">
        <v>16.45</v>
      </c>
      <c r="K79" s="1">
        <v>-808.9028336111369</v>
      </c>
      <c r="L79">
        <v>3</v>
      </c>
      <c r="M79">
        <v>139</v>
      </c>
    </row>
    <row r="80" spans="1:13" ht="12.75">
      <c r="A80" s="1" t="s">
        <v>384</v>
      </c>
      <c r="B80" s="1">
        <v>0</v>
      </c>
      <c r="C80" s="1">
        <v>1367.745</v>
      </c>
      <c r="D80" s="1">
        <v>1383.495</v>
      </c>
      <c r="E80" s="1">
        <v>198.4639964217021</v>
      </c>
      <c r="F80" s="1">
        <v>146</v>
      </c>
      <c r="G80" s="3">
        <v>1367.745</v>
      </c>
      <c r="H80" s="1">
        <v>0</v>
      </c>
      <c r="I80" s="1">
        <v>31.5</v>
      </c>
      <c r="J80">
        <v>15.75</v>
      </c>
      <c r="K80" s="1">
        <v>0</v>
      </c>
      <c r="L80">
        <v>2</v>
      </c>
      <c r="M80">
        <v>148</v>
      </c>
    </row>
    <row r="81" spans="1:13" ht="12.75">
      <c r="A81" s="1" t="s">
        <v>306</v>
      </c>
      <c r="B81" s="1">
        <v>3466.216634030712</v>
      </c>
      <c r="C81" s="1">
        <v>4368.994</v>
      </c>
      <c r="D81" s="1">
        <v>4384.643999999999</v>
      </c>
      <c r="E81" s="1">
        <v>34662160158.14359</v>
      </c>
      <c r="F81" s="1">
        <v>173</v>
      </c>
      <c r="G81" s="3">
        <v>4368.994</v>
      </c>
      <c r="H81" s="1">
        <v>3466.216634030712</v>
      </c>
      <c r="I81" s="1">
        <v>31.3</v>
      </c>
      <c r="J81">
        <v>15.65</v>
      </c>
      <c r="K81" s="1">
        <v>-4598.299495001545</v>
      </c>
      <c r="L81">
        <v>3</v>
      </c>
      <c r="M81">
        <v>108</v>
      </c>
    </row>
    <row r="82" spans="1:13" ht="12.75">
      <c r="A82" s="1" t="s">
        <v>486</v>
      </c>
      <c r="B82" s="1">
        <v>0</v>
      </c>
      <c r="C82" s="1">
        <v>179.19199999999998</v>
      </c>
      <c r="D82" s="1">
        <v>194.84199999999998</v>
      </c>
      <c r="E82" s="1">
        <v>54.14359009521509</v>
      </c>
      <c r="F82" s="1">
        <v>38</v>
      </c>
      <c r="G82" s="3">
        <v>179.19199999999998</v>
      </c>
      <c r="H82" s="1">
        <v>0</v>
      </c>
      <c r="I82" s="1">
        <v>31.3</v>
      </c>
      <c r="J82">
        <v>15.65</v>
      </c>
      <c r="K82" s="1">
        <v>0</v>
      </c>
      <c r="L82">
        <v>10</v>
      </c>
      <c r="M82">
        <v>4</v>
      </c>
    </row>
    <row r="83" spans="1:13" ht="12.75">
      <c r="A83" s="1" t="s">
        <v>339</v>
      </c>
      <c r="B83" s="1">
        <v>57639.38806130103</v>
      </c>
      <c r="C83" s="1">
        <v>6060.123999999999</v>
      </c>
      <c r="D83" s="1">
        <v>6075.173999999999</v>
      </c>
      <c r="E83" s="1">
        <v>576393880173.2211</v>
      </c>
      <c r="F83" s="1">
        <v>188</v>
      </c>
      <c r="G83" s="3">
        <v>6060.123999999999</v>
      </c>
      <c r="H83" s="1">
        <v>57639.38806130103</v>
      </c>
      <c r="I83" s="1">
        <v>30.1</v>
      </c>
      <c r="J83">
        <v>15.05</v>
      </c>
      <c r="K83" s="1">
        <v>-6876.7409709570275</v>
      </c>
      <c r="L83">
        <v>3</v>
      </c>
      <c r="M83">
        <v>125</v>
      </c>
    </row>
    <row r="84" spans="1:13" ht="12.75">
      <c r="A84" s="1" t="s">
        <v>646</v>
      </c>
      <c r="B84" s="1">
        <v>3186.4395763119883</v>
      </c>
      <c r="C84" s="1">
        <v>3290.4439999999995</v>
      </c>
      <c r="D84" s="1">
        <v>3303.8439999999996</v>
      </c>
      <c r="E84" s="1">
        <v>31864390127.934444</v>
      </c>
      <c r="F84" s="1">
        <v>171</v>
      </c>
      <c r="G84" s="3">
        <v>3290.4439999999995</v>
      </c>
      <c r="H84" s="1">
        <v>3186.4395763119883</v>
      </c>
      <c r="I84" s="1">
        <v>26.8</v>
      </c>
      <c r="J84">
        <v>13.4</v>
      </c>
      <c r="K84" s="1">
        <v>-107.85432708286953</v>
      </c>
      <c r="L84">
        <v>8</v>
      </c>
      <c r="M84">
        <v>85</v>
      </c>
    </row>
    <row r="85" spans="1:13" ht="12.75">
      <c r="A85" s="1" t="s">
        <v>304</v>
      </c>
      <c r="B85" s="1">
        <v>0</v>
      </c>
      <c r="C85" s="1">
        <v>902.3919999999998</v>
      </c>
      <c r="D85" s="1">
        <v>915.2419999999998</v>
      </c>
      <c r="E85" s="1">
        <v>148.17221295357916</v>
      </c>
      <c r="F85" s="1">
        <v>108</v>
      </c>
      <c r="G85" s="3">
        <v>902.3919999999998</v>
      </c>
      <c r="H85" s="1">
        <v>0</v>
      </c>
      <c r="I85" s="1">
        <v>25.7</v>
      </c>
      <c r="J85">
        <v>12.85</v>
      </c>
      <c r="K85" s="1">
        <v>0</v>
      </c>
      <c r="L85">
        <v>6</v>
      </c>
      <c r="M85">
        <v>107</v>
      </c>
    </row>
    <row r="86" spans="1:13" ht="12.75">
      <c r="A86" s="1" t="s">
        <v>612</v>
      </c>
      <c r="B86" s="1">
        <v>0</v>
      </c>
      <c r="C86" s="1">
        <v>605.742</v>
      </c>
      <c r="D86" s="1">
        <v>618.342</v>
      </c>
      <c r="E86" s="1">
        <v>108.37119713736166</v>
      </c>
      <c r="F86" s="1">
        <v>80</v>
      </c>
      <c r="G86" s="3">
        <v>605.742</v>
      </c>
      <c r="H86" s="1">
        <v>0</v>
      </c>
      <c r="I86" s="1">
        <v>25.2</v>
      </c>
      <c r="J86">
        <v>12.6</v>
      </c>
      <c r="K86" s="1">
        <v>0</v>
      </c>
      <c r="L86">
        <v>8</v>
      </c>
      <c r="M86">
        <v>68</v>
      </c>
    </row>
    <row r="87" spans="1:13" ht="12.75">
      <c r="A87" s="1" t="s">
        <v>380</v>
      </c>
      <c r="B87" s="1">
        <v>0</v>
      </c>
      <c r="C87" s="1">
        <v>1261.5669999999998</v>
      </c>
      <c r="D87" s="1">
        <v>1274.0669999999998</v>
      </c>
      <c r="E87" s="1">
        <v>186.05079081087467</v>
      </c>
      <c r="F87" s="1">
        <v>133</v>
      </c>
      <c r="G87" s="3">
        <v>1261.5669999999998</v>
      </c>
      <c r="H87" s="1">
        <v>0</v>
      </c>
      <c r="I87" s="1">
        <v>25</v>
      </c>
      <c r="J87">
        <v>12.5</v>
      </c>
      <c r="K87" s="1">
        <v>0</v>
      </c>
      <c r="L87">
        <v>2</v>
      </c>
      <c r="M87">
        <v>146</v>
      </c>
    </row>
    <row r="88" spans="1:13" ht="12.75">
      <c r="A88" s="1" t="s">
        <v>368</v>
      </c>
      <c r="B88" s="1">
        <v>0</v>
      </c>
      <c r="C88" s="1">
        <v>1213.3109999999997</v>
      </c>
      <c r="D88" s="1">
        <v>1225.6109999999996</v>
      </c>
      <c r="E88" s="1">
        <v>179.40997815790067</v>
      </c>
      <c r="F88" s="1">
        <v>125</v>
      </c>
      <c r="G88" s="3">
        <v>1213.3109999999997</v>
      </c>
      <c r="H88" s="1">
        <v>0</v>
      </c>
      <c r="I88" s="1">
        <v>24.6</v>
      </c>
      <c r="J88">
        <v>12.3</v>
      </c>
      <c r="K88" s="1">
        <v>0</v>
      </c>
      <c r="L88">
        <v>4</v>
      </c>
      <c r="M88">
        <v>140</v>
      </c>
    </row>
    <row r="89" spans="1:13" ht="12.75">
      <c r="A89" s="1" t="s">
        <v>452</v>
      </c>
      <c r="B89" s="1">
        <v>0</v>
      </c>
      <c r="C89" s="1">
        <v>1859.2889999999995</v>
      </c>
      <c r="D89" s="1">
        <v>1871.5439999999996</v>
      </c>
      <c r="E89" s="1">
        <v>223.26579531098153</v>
      </c>
      <c r="F89" s="1">
        <v>158</v>
      </c>
      <c r="G89" s="3">
        <v>1859.2889999999995</v>
      </c>
      <c r="H89" s="1">
        <v>0</v>
      </c>
      <c r="I89" s="1">
        <v>24.51</v>
      </c>
      <c r="J89">
        <v>12.255</v>
      </c>
      <c r="K89" s="1">
        <v>0</v>
      </c>
      <c r="L89">
        <v>6</v>
      </c>
      <c r="M89">
        <v>184</v>
      </c>
    </row>
    <row r="90" spans="1:13" ht="12.75">
      <c r="A90" s="1" t="s">
        <v>596</v>
      </c>
      <c r="B90" s="1">
        <v>0</v>
      </c>
      <c r="C90" s="1">
        <v>374.442</v>
      </c>
      <c r="D90" s="1">
        <v>386.442</v>
      </c>
      <c r="E90" s="1">
        <v>97.44875917843967</v>
      </c>
      <c r="F90" s="1">
        <v>68</v>
      </c>
      <c r="G90" s="3">
        <v>374.442</v>
      </c>
      <c r="H90" s="1">
        <v>0</v>
      </c>
      <c r="I90" s="1">
        <v>24</v>
      </c>
      <c r="J90">
        <v>12</v>
      </c>
      <c r="K90" s="1">
        <v>0</v>
      </c>
      <c r="L90">
        <v>5</v>
      </c>
      <c r="M90">
        <v>59</v>
      </c>
    </row>
    <row r="91" spans="1:13" ht="12.75">
      <c r="A91" s="1" t="s">
        <v>630</v>
      </c>
      <c r="B91" s="1">
        <v>0</v>
      </c>
      <c r="C91" s="1">
        <v>762.892</v>
      </c>
      <c r="D91" s="1">
        <v>774.642</v>
      </c>
      <c r="E91" s="1">
        <v>114.64774336222219</v>
      </c>
      <c r="F91" s="1">
        <v>86</v>
      </c>
      <c r="G91" s="3">
        <v>762.892</v>
      </c>
      <c r="H91" s="1">
        <v>0</v>
      </c>
      <c r="I91" s="1">
        <v>23.5</v>
      </c>
      <c r="J91">
        <v>11.75</v>
      </c>
      <c r="K91" s="1">
        <v>0</v>
      </c>
      <c r="L91">
        <v>6</v>
      </c>
      <c r="M91">
        <v>77</v>
      </c>
    </row>
    <row r="92" spans="1:13" ht="12.75">
      <c r="A92" s="1" t="s">
        <v>441</v>
      </c>
      <c r="B92" s="1">
        <v>32258.06451612903</v>
      </c>
      <c r="C92" s="1">
        <v>5897.909</v>
      </c>
      <c r="D92" s="1">
        <v>5909.374</v>
      </c>
      <c r="E92" s="1">
        <v>322580640214.7346</v>
      </c>
      <c r="F92" s="1">
        <v>182</v>
      </c>
      <c r="G92" s="3">
        <v>5897.909</v>
      </c>
      <c r="H92" s="1">
        <v>32258.06451612903</v>
      </c>
      <c r="I92" s="1">
        <v>22.93</v>
      </c>
      <c r="J92">
        <v>11.465</v>
      </c>
      <c r="K92" s="1">
        <v>0</v>
      </c>
      <c r="L92">
        <v>6</v>
      </c>
      <c r="M92">
        <v>178</v>
      </c>
    </row>
    <row r="93" spans="1:13" ht="12.75">
      <c r="A93" s="1" t="s">
        <v>23</v>
      </c>
      <c r="B93" s="1">
        <v>0</v>
      </c>
      <c r="C93" s="1">
        <v>1835.7634999999996</v>
      </c>
      <c r="D93" s="1">
        <v>1847.0339999999997</v>
      </c>
      <c r="E93" s="1">
        <v>217.11139502671705</v>
      </c>
      <c r="F93" s="1">
        <v>157</v>
      </c>
      <c r="G93" s="3">
        <v>1835.7634999999996</v>
      </c>
      <c r="H93" s="1">
        <v>0</v>
      </c>
      <c r="I93" s="1">
        <v>22.541</v>
      </c>
      <c r="J93">
        <v>11.2705</v>
      </c>
      <c r="K93" s="1">
        <v>0</v>
      </c>
      <c r="L93">
        <v>7</v>
      </c>
      <c r="M93">
        <v>181</v>
      </c>
    </row>
    <row r="94" spans="1:13" ht="12.75">
      <c r="A94" s="1" t="s">
        <v>614</v>
      </c>
      <c r="B94" s="1">
        <v>0</v>
      </c>
      <c r="C94" s="1">
        <v>513.442</v>
      </c>
      <c r="D94" s="1">
        <v>524.642</v>
      </c>
      <c r="E94" s="1">
        <v>104.8855085665437</v>
      </c>
      <c r="F94" s="1">
        <v>75</v>
      </c>
      <c r="G94" s="3">
        <v>513.442</v>
      </c>
      <c r="H94" s="1">
        <v>0</v>
      </c>
      <c r="I94" s="1">
        <v>22.4</v>
      </c>
      <c r="J94">
        <v>11.2</v>
      </c>
      <c r="K94" s="1">
        <v>0</v>
      </c>
      <c r="L94">
        <v>9</v>
      </c>
      <c r="M94">
        <v>69</v>
      </c>
    </row>
    <row r="95" spans="1:13" ht="12.75">
      <c r="A95" s="1" t="s">
        <v>478</v>
      </c>
      <c r="B95" s="1">
        <v>0</v>
      </c>
      <c r="C95" s="1">
        <v>1882.0439999999996</v>
      </c>
      <c r="D95" s="1">
        <v>1892.5439999999996</v>
      </c>
      <c r="E95" s="1">
        <v>231.64266428113473</v>
      </c>
      <c r="F95" s="1">
        <v>159</v>
      </c>
      <c r="G95" s="3">
        <v>1882.0439999999996</v>
      </c>
      <c r="H95" s="1">
        <v>0</v>
      </c>
      <c r="I95" s="1">
        <v>21</v>
      </c>
      <c r="J95">
        <v>10.5</v>
      </c>
      <c r="K95" s="1">
        <v>0</v>
      </c>
      <c r="L95">
        <v>7</v>
      </c>
      <c r="M95">
        <v>198</v>
      </c>
    </row>
    <row r="96" spans="1:13" ht="12.75">
      <c r="A96" s="1" t="s">
        <v>351</v>
      </c>
      <c r="B96" s="1">
        <v>0</v>
      </c>
      <c r="C96" s="1">
        <v>1080.3919999999998</v>
      </c>
      <c r="D96" s="1">
        <v>1090.6419999999998</v>
      </c>
      <c r="E96" s="1">
        <v>163.84164846491723</v>
      </c>
      <c r="F96" s="1">
        <v>116</v>
      </c>
      <c r="G96" s="3">
        <v>1080.3919999999998</v>
      </c>
      <c r="H96" s="1">
        <v>0</v>
      </c>
      <c r="I96" s="1">
        <v>20.5</v>
      </c>
      <c r="J96">
        <v>10.25</v>
      </c>
      <c r="K96" s="1">
        <v>0</v>
      </c>
      <c r="L96">
        <v>3</v>
      </c>
      <c r="M96">
        <v>131</v>
      </c>
    </row>
    <row r="97" spans="1:13" ht="12.75">
      <c r="A97" s="1" t="s">
        <v>484</v>
      </c>
      <c r="B97" s="1">
        <v>30684.01819685691</v>
      </c>
      <c r="C97" s="1">
        <v>5869.594</v>
      </c>
      <c r="D97" s="1">
        <v>5879.344</v>
      </c>
      <c r="E97" s="1">
        <v>306840180034.2396</v>
      </c>
      <c r="F97" s="1">
        <v>179</v>
      </c>
      <c r="G97" s="3">
        <v>5869.594</v>
      </c>
      <c r="H97" s="1">
        <v>30684.01819685691</v>
      </c>
      <c r="I97" s="1">
        <v>19.5</v>
      </c>
      <c r="J97">
        <v>9.75</v>
      </c>
      <c r="K97" s="1">
        <v>-1574.0463192721218</v>
      </c>
      <c r="L97">
        <v>5</v>
      </c>
      <c r="M97">
        <v>3</v>
      </c>
    </row>
    <row r="98" spans="1:13" ht="12.75">
      <c r="A98" s="1" t="s">
        <v>386</v>
      </c>
      <c r="B98" s="1">
        <v>38709.67741935484</v>
      </c>
      <c r="C98" s="1">
        <v>6009.023999999999</v>
      </c>
      <c r="D98" s="1">
        <v>6018.673999999999</v>
      </c>
      <c r="E98" s="1">
        <v>387096770179.91925</v>
      </c>
      <c r="F98" s="1">
        <v>185</v>
      </c>
      <c r="G98" s="3">
        <v>6009.023999999999</v>
      </c>
      <c r="H98" s="1">
        <v>38709.67741935484</v>
      </c>
      <c r="I98" s="1">
        <v>19.3</v>
      </c>
      <c r="J98">
        <v>9.65</v>
      </c>
      <c r="K98" s="1">
        <v>0</v>
      </c>
      <c r="L98">
        <v>6</v>
      </c>
      <c r="M98">
        <v>149</v>
      </c>
    </row>
    <row r="99" spans="1:13" ht="12.75">
      <c r="A99" s="1" t="s">
        <v>667</v>
      </c>
      <c r="B99" s="1">
        <v>0</v>
      </c>
      <c r="C99" s="1">
        <v>817.692</v>
      </c>
      <c r="D99" s="1">
        <v>827.142</v>
      </c>
      <c r="E99" s="1">
        <v>126.27839785302125</v>
      </c>
      <c r="F99" s="1">
        <v>95</v>
      </c>
      <c r="G99" s="3">
        <v>817.692</v>
      </c>
      <c r="H99" s="1">
        <v>0</v>
      </c>
      <c r="I99" s="1">
        <v>18.9</v>
      </c>
      <c r="J99">
        <v>9.45</v>
      </c>
      <c r="K99" s="1">
        <v>0</v>
      </c>
      <c r="L99">
        <v>4</v>
      </c>
      <c r="M99">
        <v>96</v>
      </c>
    </row>
    <row r="100" spans="1:13" ht="12.75">
      <c r="A100" s="1" t="s">
        <v>427</v>
      </c>
      <c r="B100" s="1">
        <v>1910.8857890148215</v>
      </c>
      <c r="C100" s="1">
        <v>3267.7939999999994</v>
      </c>
      <c r="D100" s="1">
        <v>3277.0439999999994</v>
      </c>
      <c r="E100" s="1">
        <v>19108850200.637585</v>
      </c>
      <c r="F100" s="1">
        <v>170</v>
      </c>
      <c r="G100" s="3">
        <v>3267.7939999999994</v>
      </c>
      <c r="H100" s="1">
        <v>1910.8857890148215</v>
      </c>
      <c r="I100" s="1">
        <v>18.5</v>
      </c>
      <c r="J100">
        <v>9.25</v>
      </c>
      <c r="K100" s="1">
        <v>-1275.5537872971668</v>
      </c>
      <c r="L100">
        <v>2</v>
      </c>
      <c r="M100">
        <v>171</v>
      </c>
    </row>
    <row r="101" spans="1:13" ht="12.75">
      <c r="A101" s="1" t="s">
        <v>302</v>
      </c>
      <c r="B101" s="1">
        <v>0</v>
      </c>
      <c r="C101" s="1">
        <v>851.942</v>
      </c>
      <c r="D101" s="1">
        <v>860.642</v>
      </c>
      <c r="E101" s="1">
        <v>133.87535040436876</v>
      </c>
      <c r="F101" s="1">
        <v>100</v>
      </c>
      <c r="G101" s="3">
        <v>851.942</v>
      </c>
      <c r="H101" s="1">
        <v>0</v>
      </c>
      <c r="I101" s="1">
        <v>17.4</v>
      </c>
      <c r="J101">
        <v>8.7</v>
      </c>
      <c r="K101" s="1">
        <v>0</v>
      </c>
      <c r="L101">
        <v>6</v>
      </c>
      <c r="M101">
        <v>106</v>
      </c>
    </row>
    <row r="102" spans="1:13" ht="12.75">
      <c r="A102" s="1" t="s">
        <v>388</v>
      </c>
      <c r="B102" s="1">
        <v>16129.032258064515</v>
      </c>
      <c r="C102" s="1">
        <v>4399.294</v>
      </c>
      <c r="D102" s="1">
        <v>4407.744</v>
      </c>
      <c r="E102" s="1">
        <v>161290320177.07434</v>
      </c>
      <c r="F102" s="1">
        <v>175</v>
      </c>
      <c r="G102" s="3">
        <v>4399.294</v>
      </c>
      <c r="H102" s="1">
        <v>16129.032258064515</v>
      </c>
      <c r="I102" s="1">
        <v>16.9</v>
      </c>
      <c r="J102">
        <v>8.45</v>
      </c>
      <c r="K102" s="1">
        <v>-3.637978807091713E-12</v>
      </c>
      <c r="L102">
        <v>2</v>
      </c>
      <c r="M102">
        <v>150</v>
      </c>
    </row>
    <row r="103" spans="1:13" ht="12.75">
      <c r="A103" s="1" t="s">
        <v>21</v>
      </c>
      <c r="B103" s="1">
        <v>0</v>
      </c>
      <c r="C103" s="1">
        <v>1295.66</v>
      </c>
      <c r="D103" s="1">
        <v>1303.86</v>
      </c>
      <c r="E103" s="1">
        <v>189.2733187719338</v>
      </c>
      <c r="F103" s="1">
        <v>138</v>
      </c>
      <c r="G103" s="3">
        <v>1295.66</v>
      </c>
      <c r="H103" s="1">
        <v>0</v>
      </c>
      <c r="I103" s="1">
        <v>16.4</v>
      </c>
      <c r="J103">
        <v>8.2</v>
      </c>
      <c r="K103" s="1">
        <v>0</v>
      </c>
      <c r="L103">
        <v>3</v>
      </c>
      <c r="M103">
        <v>163</v>
      </c>
    </row>
    <row r="104" spans="1:13" ht="12.75">
      <c r="A104" s="1" t="s">
        <v>489</v>
      </c>
      <c r="B104" s="1">
        <v>0</v>
      </c>
      <c r="C104" s="1">
        <v>68.35</v>
      </c>
      <c r="D104" s="1">
        <v>76.4</v>
      </c>
      <c r="E104" s="1">
        <v>30.79270928220329</v>
      </c>
      <c r="F104" s="1">
        <v>14</v>
      </c>
      <c r="G104" s="3">
        <v>68.35</v>
      </c>
      <c r="H104" s="1">
        <v>0</v>
      </c>
      <c r="I104" s="1">
        <v>16.1</v>
      </c>
      <c r="J104">
        <v>8.05</v>
      </c>
      <c r="K104" s="1">
        <v>0</v>
      </c>
      <c r="L104">
        <v>11</v>
      </c>
      <c r="M104">
        <v>5</v>
      </c>
    </row>
    <row r="105" spans="1:13" ht="12.75">
      <c r="A105" s="1" t="s">
        <v>370</v>
      </c>
      <c r="B105" s="1">
        <v>40322.580645161295</v>
      </c>
      <c r="C105" s="1">
        <v>6037.223999999999</v>
      </c>
      <c r="D105" s="1">
        <v>6045.074</v>
      </c>
      <c r="E105" s="1">
        <v>403225800166.1519</v>
      </c>
      <c r="F105" s="1">
        <v>187</v>
      </c>
      <c r="G105" s="3">
        <v>6037.223999999999</v>
      </c>
      <c r="H105" s="1">
        <v>40322.580645161295</v>
      </c>
      <c r="I105" s="1">
        <v>15.7</v>
      </c>
      <c r="J105">
        <v>7.85</v>
      </c>
      <c r="K105" s="1">
        <v>-17316.807416139738</v>
      </c>
      <c r="L105">
        <v>3</v>
      </c>
      <c r="M105">
        <v>141</v>
      </c>
    </row>
    <row r="106" spans="1:13" ht="12.75">
      <c r="A106" s="1" t="s">
        <v>564</v>
      </c>
      <c r="B106" s="1">
        <v>0</v>
      </c>
      <c r="C106" s="1">
        <v>220.64199999999997</v>
      </c>
      <c r="D106" s="1">
        <v>228.44199999999998</v>
      </c>
      <c r="E106" s="1">
        <v>67.99169346598579</v>
      </c>
      <c r="F106" s="1">
        <v>48</v>
      </c>
      <c r="G106" s="3">
        <v>220.64199999999997</v>
      </c>
      <c r="H106" s="1">
        <v>0</v>
      </c>
      <c r="I106" s="1">
        <v>15.6</v>
      </c>
      <c r="J106">
        <v>7.8</v>
      </c>
      <c r="K106" s="1">
        <v>0</v>
      </c>
      <c r="L106">
        <v>8</v>
      </c>
      <c r="M106">
        <v>43</v>
      </c>
    </row>
    <row r="107" spans="1:13" ht="12.75">
      <c r="A107" s="1" t="s">
        <v>632</v>
      </c>
      <c r="B107" s="1">
        <v>0</v>
      </c>
      <c r="C107" s="1">
        <v>438.792</v>
      </c>
      <c r="D107" s="1">
        <v>446.542</v>
      </c>
      <c r="E107" s="1">
        <v>102.8314903027423</v>
      </c>
      <c r="F107" s="1">
        <v>72</v>
      </c>
      <c r="G107" s="3">
        <v>438.792</v>
      </c>
      <c r="H107" s="1">
        <v>0</v>
      </c>
      <c r="I107" s="1">
        <v>15.5</v>
      </c>
      <c r="J107">
        <v>7.75</v>
      </c>
      <c r="K107" s="1">
        <v>0</v>
      </c>
      <c r="L107">
        <v>6</v>
      </c>
      <c r="M107">
        <v>78</v>
      </c>
    </row>
    <row r="108" spans="1:13" ht="12.75">
      <c r="A108" s="1" t="s">
        <v>349</v>
      </c>
      <c r="B108" s="1">
        <v>0</v>
      </c>
      <c r="C108" s="1">
        <v>1061.8419999999999</v>
      </c>
      <c r="D108" s="1">
        <v>1068.742</v>
      </c>
      <c r="E108" s="1">
        <v>152.10803652760282</v>
      </c>
      <c r="F108" s="1">
        <v>113</v>
      </c>
      <c r="G108" s="3">
        <v>1061.8419999999999</v>
      </c>
      <c r="H108" s="1">
        <v>0</v>
      </c>
      <c r="I108" s="1">
        <v>13.8</v>
      </c>
      <c r="J108">
        <v>6.9</v>
      </c>
      <c r="K108" s="1">
        <v>0</v>
      </c>
      <c r="L108">
        <v>5</v>
      </c>
      <c r="M108">
        <v>130</v>
      </c>
    </row>
    <row r="109" spans="1:13" ht="12.75">
      <c r="A109" s="1" t="s">
        <v>418</v>
      </c>
      <c r="B109" s="1">
        <v>0</v>
      </c>
      <c r="C109" s="1">
        <v>1280.7</v>
      </c>
      <c r="D109" s="1">
        <v>1287.3</v>
      </c>
      <c r="E109" s="1">
        <v>187.14681754814183</v>
      </c>
      <c r="F109" s="1">
        <v>135</v>
      </c>
      <c r="G109" s="3">
        <v>1280.7</v>
      </c>
      <c r="H109" s="1">
        <v>0</v>
      </c>
      <c r="I109" s="1">
        <v>13.2</v>
      </c>
      <c r="J109">
        <v>6.6</v>
      </c>
      <c r="K109" s="1">
        <v>0</v>
      </c>
      <c r="L109">
        <v>1</v>
      </c>
      <c r="M109">
        <v>166</v>
      </c>
    </row>
    <row r="110" spans="1:13" ht="12.75">
      <c r="A110" s="1" t="s">
        <v>292</v>
      </c>
      <c r="B110" s="1">
        <v>0</v>
      </c>
      <c r="C110" s="1">
        <v>790.442</v>
      </c>
      <c r="D110" s="1">
        <v>796.842</v>
      </c>
      <c r="E110" s="1">
        <v>120.50600489516783</v>
      </c>
      <c r="F110" s="1">
        <v>89</v>
      </c>
      <c r="G110" s="3">
        <v>790.442</v>
      </c>
      <c r="H110" s="1">
        <v>0</v>
      </c>
      <c r="I110" s="1">
        <v>12.8</v>
      </c>
      <c r="J110">
        <v>6.4</v>
      </c>
      <c r="K110" s="1">
        <v>0</v>
      </c>
      <c r="L110">
        <v>8</v>
      </c>
      <c r="M110">
        <v>100</v>
      </c>
    </row>
    <row r="111" spans="1:13" ht="12.75">
      <c r="A111" s="1" t="s">
        <v>382</v>
      </c>
      <c r="B111" s="1">
        <v>0</v>
      </c>
      <c r="C111" s="1">
        <v>1105.2419999999997</v>
      </c>
      <c r="D111" s="1">
        <v>1111.6419999999998</v>
      </c>
      <c r="E111" s="1">
        <v>167.50600489516782</v>
      </c>
      <c r="F111" s="1">
        <v>118</v>
      </c>
      <c r="G111" s="3">
        <v>1105.2419999999997</v>
      </c>
      <c r="H111" s="1">
        <v>0</v>
      </c>
      <c r="I111" s="1">
        <v>12.8</v>
      </c>
      <c r="J111">
        <v>6.4</v>
      </c>
      <c r="K111" s="1">
        <v>0</v>
      </c>
      <c r="L111">
        <v>2</v>
      </c>
      <c r="M111">
        <v>147</v>
      </c>
    </row>
    <row r="112" spans="1:13" ht="12.75">
      <c r="A112" s="1" t="s">
        <v>435</v>
      </c>
      <c r="B112" s="1">
        <v>80645.16129032258</v>
      </c>
      <c r="C112" s="1">
        <v>6209.373999999999</v>
      </c>
      <c r="D112" s="1">
        <v>6215.673999999999</v>
      </c>
      <c r="E112" s="1">
        <v>806451610195.1855</v>
      </c>
      <c r="F112" s="1">
        <v>195</v>
      </c>
      <c r="G112" s="3">
        <v>6209.373999999999</v>
      </c>
      <c r="H112" s="1">
        <v>80645.16129032258</v>
      </c>
      <c r="I112" s="1">
        <v>12.6</v>
      </c>
      <c r="J112">
        <v>6.3</v>
      </c>
      <c r="K112" s="1">
        <v>-8064.516129032272</v>
      </c>
      <c r="L112">
        <v>3</v>
      </c>
      <c r="M112">
        <v>175</v>
      </c>
    </row>
    <row r="113" spans="1:13" ht="12.75">
      <c r="A113" s="1" t="s">
        <v>433</v>
      </c>
      <c r="B113" s="1">
        <v>73863.4331797235</v>
      </c>
      <c r="C113" s="1">
        <v>6093.473999999999</v>
      </c>
      <c r="D113" s="1">
        <v>6099.773999999999</v>
      </c>
      <c r="E113" s="1">
        <v>738634330194.1855</v>
      </c>
      <c r="F113" s="1">
        <v>191</v>
      </c>
      <c r="G113" s="3">
        <v>6093.473999999999</v>
      </c>
      <c r="H113" s="1">
        <v>73863.4331797235</v>
      </c>
      <c r="I113" s="1">
        <v>12.6</v>
      </c>
      <c r="J113">
        <v>6.3</v>
      </c>
      <c r="K113" s="1">
        <v>-183.44246310024755</v>
      </c>
      <c r="L113">
        <v>3</v>
      </c>
      <c r="M113">
        <v>174</v>
      </c>
    </row>
    <row r="114" spans="1:13" ht="12.75">
      <c r="A114" s="1" t="s">
        <v>332</v>
      </c>
      <c r="B114" s="1">
        <v>0</v>
      </c>
      <c r="C114" s="1">
        <v>870.6419999999999</v>
      </c>
      <c r="D114" s="1">
        <v>876.6419999999999</v>
      </c>
      <c r="E114" s="1">
        <v>140.22437958921984</v>
      </c>
      <c r="F114" s="1">
        <v>104</v>
      </c>
      <c r="G114" s="3">
        <v>870.6419999999999</v>
      </c>
      <c r="H114" s="1">
        <v>0</v>
      </c>
      <c r="I114" s="1">
        <v>12</v>
      </c>
      <c r="J114">
        <v>6</v>
      </c>
      <c r="K114" s="1">
        <v>0</v>
      </c>
      <c r="L114">
        <v>8</v>
      </c>
      <c r="M114">
        <v>121</v>
      </c>
    </row>
    <row r="115" spans="1:13" ht="12.75">
      <c r="A115" s="1" t="s">
        <v>416</v>
      </c>
      <c r="B115" s="1">
        <v>0</v>
      </c>
      <c r="C115" s="1">
        <v>1238.23</v>
      </c>
      <c r="D115" s="1">
        <v>1244.18</v>
      </c>
      <c r="E115" s="1">
        <v>184.06417642597634</v>
      </c>
      <c r="F115" s="1">
        <v>130</v>
      </c>
      <c r="G115" s="3">
        <v>1238.23</v>
      </c>
      <c r="H115" s="1">
        <v>0</v>
      </c>
      <c r="I115" s="1">
        <v>11.9</v>
      </c>
      <c r="J115">
        <v>5.95</v>
      </c>
      <c r="K115" s="1">
        <v>0</v>
      </c>
      <c r="L115">
        <v>2</v>
      </c>
      <c r="M115">
        <v>165</v>
      </c>
    </row>
    <row r="116" spans="1:13" ht="12.75">
      <c r="A116" s="1" t="s">
        <v>437</v>
      </c>
      <c r="B116" s="1">
        <v>66719.11640953716</v>
      </c>
      <c r="C116" s="1">
        <v>6081.423999999999</v>
      </c>
      <c r="D116" s="1">
        <v>6087.173999999999</v>
      </c>
      <c r="E116" s="1">
        <v>667191160194.4233</v>
      </c>
      <c r="F116" s="1">
        <v>190</v>
      </c>
      <c r="G116" s="3">
        <v>6081.423999999999</v>
      </c>
      <c r="H116" s="1">
        <v>66719.11640953716</v>
      </c>
      <c r="I116" s="1">
        <v>11.5</v>
      </c>
      <c r="J116">
        <v>5.75</v>
      </c>
      <c r="K116" s="1">
        <v>-7144.316770186342</v>
      </c>
      <c r="L116">
        <v>3</v>
      </c>
      <c r="M116">
        <v>176</v>
      </c>
    </row>
    <row r="117" spans="1:13" ht="12.75">
      <c r="A117" s="1" t="s">
        <v>582</v>
      </c>
      <c r="B117" s="1">
        <v>0</v>
      </c>
      <c r="C117" s="1">
        <v>245.19199999999998</v>
      </c>
      <c r="D117" s="1">
        <v>250.84199999999998</v>
      </c>
      <c r="E117" s="1">
        <v>70.10295744651535</v>
      </c>
      <c r="F117" s="1">
        <v>51</v>
      </c>
      <c r="G117" s="3">
        <v>245.19199999999998</v>
      </c>
      <c r="H117" s="1">
        <v>0</v>
      </c>
      <c r="I117" s="1">
        <v>11.3</v>
      </c>
      <c r="J117">
        <v>5.65</v>
      </c>
      <c r="K117" s="1">
        <v>0</v>
      </c>
      <c r="L117">
        <v>8</v>
      </c>
      <c r="M117">
        <v>52</v>
      </c>
    </row>
    <row r="118" spans="1:13" ht="12.75">
      <c r="A118" s="1" t="s">
        <v>526</v>
      </c>
      <c r="B118" s="1">
        <v>0</v>
      </c>
      <c r="C118" s="1">
        <v>103.042</v>
      </c>
      <c r="D118" s="1">
        <v>108.542</v>
      </c>
      <c r="E118" s="1">
        <v>41.62234795678485</v>
      </c>
      <c r="F118" s="1">
        <v>25</v>
      </c>
      <c r="G118" s="3">
        <v>103.042</v>
      </c>
      <c r="H118" s="1">
        <v>0</v>
      </c>
      <c r="I118" s="1">
        <v>11</v>
      </c>
      <c r="J118">
        <v>5.5</v>
      </c>
      <c r="K118" s="1">
        <v>0</v>
      </c>
      <c r="L118">
        <v>11</v>
      </c>
      <c r="M118">
        <v>24</v>
      </c>
    </row>
    <row r="119" spans="1:13" ht="12.75">
      <c r="A119" s="1" t="s">
        <v>414</v>
      </c>
      <c r="B119" s="1">
        <v>38709.67741935484</v>
      </c>
      <c r="C119" s="1">
        <v>6024.023999999999</v>
      </c>
      <c r="D119" s="1">
        <v>6029.374</v>
      </c>
      <c r="E119" s="1">
        <v>387096770181.1418</v>
      </c>
      <c r="F119" s="1">
        <v>186</v>
      </c>
      <c r="G119" s="3">
        <v>6024.023999999999</v>
      </c>
      <c r="H119" s="1">
        <v>38709.67741935484</v>
      </c>
      <c r="I119" s="1">
        <v>10.7</v>
      </c>
      <c r="J119">
        <v>5.35</v>
      </c>
      <c r="K119" s="1">
        <v>-1612.9032258064544</v>
      </c>
      <c r="L119">
        <v>1</v>
      </c>
      <c r="M119">
        <v>164</v>
      </c>
    </row>
    <row r="120" spans="1:13" ht="12.75">
      <c r="A120" s="1" t="s">
        <v>170</v>
      </c>
      <c r="B120" s="1">
        <v>0</v>
      </c>
      <c r="C120" s="1">
        <v>1589.7254999999996</v>
      </c>
      <c r="D120" s="1">
        <v>1594.9929999999995</v>
      </c>
      <c r="E120" s="1">
        <v>212.87740324770257</v>
      </c>
      <c r="F120" s="1">
        <v>154</v>
      </c>
      <c r="G120" s="3">
        <v>1589.7254999999996</v>
      </c>
      <c r="H120" s="1">
        <v>0</v>
      </c>
      <c r="I120" s="1">
        <v>10.535</v>
      </c>
      <c r="J120">
        <v>5.2675</v>
      </c>
      <c r="K120" s="1">
        <v>0</v>
      </c>
      <c r="L120">
        <v>9</v>
      </c>
      <c r="M120">
        <v>196</v>
      </c>
    </row>
    <row r="121" spans="1:13" ht="12.75">
      <c r="A121" s="1" t="s">
        <v>491</v>
      </c>
      <c r="B121" s="1">
        <v>0</v>
      </c>
      <c r="C121" s="1">
        <v>28.35</v>
      </c>
      <c r="D121" s="1">
        <v>33.5</v>
      </c>
      <c r="E121" s="1">
        <v>22.500925814080365</v>
      </c>
      <c r="F121" s="1">
        <v>7</v>
      </c>
      <c r="G121" s="3">
        <v>28.35</v>
      </c>
      <c r="H121" s="1">
        <v>0</v>
      </c>
      <c r="I121" s="1">
        <v>10.3</v>
      </c>
      <c r="J121">
        <v>5.15</v>
      </c>
      <c r="K121" s="1">
        <v>0</v>
      </c>
      <c r="L121">
        <v>11</v>
      </c>
      <c r="M121">
        <v>6</v>
      </c>
    </row>
    <row r="122" spans="1:13" ht="12.75">
      <c r="A122" s="1" t="s">
        <v>542</v>
      </c>
      <c r="B122" s="1">
        <v>0</v>
      </c>
      <c r="C122" s="1">
        <v>130.142</v>
      </c>
      <c r="D122" s="1">
        <v>135.242</v>
      </c>
      <c r="E122" s="1">
        <v>48.34072265083687</v>
      </c>
      <c r="F122" s="1">
        <v>30</v>
      </c>
      <c r="G122" s="3">
        <v>130.142</v>
      </c>
      <c r="H122" s="1">
        <v>0</v>
      </c>
      <c r="I122" s="1">
        <v>10.2</v>
      </c>
      <c r="J122">
        <v>5.1</v>
      </c>
      <c r="K122" s="1">
        <v>0</v>
      </c>
      <c r="L122">
        <v>9</v>
      </c>
      <c r="M122">
        <v>32</v>
      </c>
    </row>
    <row r="123" spans="1:13" ht="12.75">
      <c r="A123" s="1" t="s">
        <v>530</v>
      </c>
      <c r="B123" s="1">
        <v>0</v>
      </c>
      <c r="C123" s="1">
        <v>113.542</v>
      </c>
      <c r="D123" s="1">
        <v>118.542</v>
      </c>
      <c r="E123" s="1">
        <v>42.020316324349864</v>
      </c>
      <c r="F123" s="1">
        <v>26</v>
      </c>
      <c r="G123" s="3">
        <v>113.542</v>
      </c>
      <c r="H123" s="1">
        <v>0</v>
      </c>
      <c r="I123" s="1">
        <v>10</v>
      </c>
      <c r="J123">
        <v>5</v>
      </c>
      <c r="K123" s="1">
        <v>0</v>
      </c>
      <c r="L123">
        <v>11</v>
      </c>
      <c r="M123">
        <v>26</v>
      </c>
    </row>
    <row r="124" spans="1:13" ht="12.75">
      <c r="A124" s="1" t="s">
        <v>601</v>
      </c>
      <c r="B124" s="1">
        <v>0</v>
      </c>
      <c r="C124" s="1">
        <v>260.19199999999995</v>
      </c>
      <c r="D124" s="1">
        <v>265.14199999999994</v>
      </c>
      <c r="E124" s="1">
        <v>77.86011316110637</v>
      </c>
      <c r="F124" s="1">
        <v>55</v>
      </c>
      <c r="G124" s="3">
        <v>260.19199999999995</v>
      </c>
      <c r="H124" s="1">
        <v>0</v>
      </c>
      <c r="I124" s="1">
        <v>9.9</v>
      </c>
      <c r="J124">
        <v>4.95</v>
      </c>
      <c r="K124" s="1">
        <v>0</v>
      </c>
      <c r="L124">
        <v>9</v>
      </c>
      <c r="M124">
        <v>62</v>
      </c>
    </row>
    <row r="125" spans="1:13" ht="12.75">
      <c r="A125" s="1" t="s">
        <v>555</v>
      </c>
      <c r="B125" s="1">
        <v>0</v>
      </c>
      <c r="C125" s="1">
        <v>158.59199999999998</v>
      </c>
      <c r="D125" s="1">
        <v>163.54199999999997</v>
      </c>
      <c r="E125" s="1">
        <v>53.86011316110637</v>
      </c>
      <c r="F125" s="1">
        <v>37</v>
      </c>
      <c r="G125" s="3">
        <v>158.59199999999998</v>
      </c>
      <c r="H125" s="1">
        <v>0</v>
      </c>
      <c r="I125" s="1">
        <v>9.9</v>
      </c>
      <c r="J125">
        <v>4.95</v>
      </c>
      <c r="K125" s="1">
        <v>0</v>
      </c>
      <c r="L125">
        <v>9</v>
      </c>
      <c r="M125">
        <v>38</v>
      </c>
    </row>
    <row r="126" spans="1:13" ht="12.75">
      <c r="A126" s="1" t="s">
        <v>402</v>
      </c>
      <c r="B126" s="1">
        <v>98236.75138481589</v>
      </c>
      <c r="C126" s="1">
        <v>6227.423999999998</v>
      </c>
      <c r="D126" s="1">
        <v>6232.373999999998</v>
      </c>
      <c r="E126" s="1">
        <v>982367510172.8601</v>
      </c>
      <c r="F126" s="1">
        <v>198</v>
      </c>
      <c r="G126" s="3">
        <v>6227.423999999998</v>
      </c>
      <c r="H126" s="1">
        <v>98236.75138481589</v>
      </c>
      <c r="I126" s="1">
        <v>9.9</v>
      </c>
      <c r="J126">
        <v>4.95</v>
      </c>
      <c r="K126" s="1">
        <v>-30795.506679700266</v>
      </c>
      <c r="L126">
        <v>3</v>
      </c>
      <c r="M126">
        <v>157</v>
      </c>
    </row>
    <row r="127" spans="1:13" ht="12.75">
      <c r="A127" s="1" t="s">
        <v>659</v>
      </c>
      <c r="B127" s="1">
        <v>36178.91586298637</v>
      </c>
      <c r="C127" s="1">
        <v>5994.523999999999</v>
      </c>
      <c r="D127" s="1">
        <v>5999.374</v>
      </c>
      <c r="E127" s="1">
        <v>361789150107.5397</v>
      </c>
      <c r="F127" s="1">
        <v>184</v>
      </c>
      <c r="G127" s="3">
        <v>5994.523999999999</v>
      </c>
      <c r="H127" s="1">
        <v>36178.91586298637</v>
      </c>
      <c r="I127" s="1">
        <v>9.7</v>
      </c>
      <c r="J127">
        <v>4.85</v>
      </c>
      <c r="K127" s="1">
        <v>-2530.761556368474</v>
      </c>
      <c r="L127">
        <v>3</v>
      </c>
      <c r="M127">
        <v>92</v>
      </c>
    </row>
    <row r="128" spans="1:13" ht="12.75">
      <c r="A128" s="1" t="s">
        <v>476</v>
      </c>
      <c r="B128" s="1">
        <v>0</v>
      </c>
      <c r="C128" s="1">
        <v>1579.7179999999996</v>
      </c>
      <c r="D128" s="1">
        <v>1584.4579999999996</v>
      </c>
      <c r="E128" s="1">
        <v>212.18725987548368</v>
      </c>
      <c r="F128" s="1">
        <v>153</v>
      </c>
      <c r="G128" s="3">
        <v>1579.7179999999996</v>
      </c>
      <c r="H128" s="1">
        <v>0</v>
      </c>
      <c r="I128" s="1">
        <v>9.48</v>
      </c>
      <c r="J128">
        <v>4.74</v>
      </c>
      <c r="K128" s="1">
        <v>0</v>
      </c>
      <c r="L128">
        <v>2</v>
      </c>
      <c r="M128">
        <v>197</v>
      </c>
    </row>
    <row r="129" spans="1:13" ht="12.75">
      <c r="A129" s="1" t="s">
        <v>482</v>
      </c>
      <c r="B129" s="1">
        <v>0</v>
      </c>
      <c r="C129" s="1">
        <v>13.55</v>
      </c>
      <c r="D129" s="1">
        <v>18</v>
      </c>
      <c r="E129" s="1">
        <v>16.258081528671383</v>
      </c>
      <c r="F129" s="1">
        <v>5</v>
      </c>
      <c r="G129" s="3">
        <v>13.55</v>
      </c>
      <c r="H129" s="1">
        <v>0</v>
      </c>
      <c r="I129" s="1">
        <v>8.9</v>
      </c>
      <c r="J129">
        <v>4.45</v>
      </c>
      <c r="K129" s="1">
        <v>0</v>
      </c>
      <c r="L129">
        <v>11</v>
      </c>
      <c r="M129">
        <v>2</v>
      </c>
    </row>
    <row r="130" spans="1:13" ht="12.75">
      <c r="A130" s="1" t="s">
        <v>318</v>
      </c>
      <c r="B130" s="1">
        <v>0</v>
      </c>
      <c r="C130" s="1">
        <v>836.7420000000001</v>
      </c>
      <c r="D130" s="1">
        <v>841.042</v>
      </c>
      <c r="E130" s="1">
        <v>127.77747203894089</v>
      </c>
      <c r="F130" s="1">
        <v>97</v>
      </c>
      <c r="G130" s="3">
        <v>836.7420000000001</v>
      </c>
      <c r="H130" s="1">
        <v>0</v>
      </c>
      <c r="I130" s="1">
        <v>8.6</v>
      </c>
      <c r="J130">
        <v>4.3</v>
      </c>
      <c r="K130" s="1">
        <v>0</v>
      </c>
      <c r="L130">
        <v>8</v>
      </c>
      <c r="M130">
        <v>114</v>
      </c>
    </row>
    <row r="131" spans="1:13" ht="12.75">
      <c r="A131" s="1" t="s">
        <v>288</v>
      </c>
      <c r="B131" s="1">
        <v>0</v>
      </c>
      <c r="C131" s="1">
        <v>623.1419999999999</v>
      </c>
      <c r="D131" s="1">
        <v>627.4419999999999</v>
      </c>
      <c r="E131" s="1">
        <v>111.77747203894089</v>
      </c>
      <c r="F131" s="1">
        <v>82</v>
      </c>
      <c r="G131" s="3">
        <v>623.1419999999999</v>
      </c>
      <c r="H131" s="1">
        <v>0</v>
      </c>
      <c r="I131" s="1">
        <v>8.6</v>
      </c>
      <c r="J131">
        <v>4.3</v>
      </c>
      <c r="K131" s="1">
        <v>0</v>
      </c>
      <c r="L131">
        <v>8</v>
      </c>
      <c r="M131">
        <v>98</v>
      </c>
    </row>
    <row r="132" spans="1:13" ht="12.75">
      <c r="A132" s="1" t="s">
        <v>408</v>
      </c>
      <c r="B132" s="1">
        <v>0</v>
      </c>
      <c r="C132" s="1">
        <v>1130.7419999999997</v>
      </c>
      <c r="D132" s="1">
        <v>1134.9419999999998</v>
      </c>
      <c r="E132" s="1">
        <v>173.4570657124539</v>
      </c>
      <c r="F132" s="1">
        <v>121</v>
      </c>
      <c r="G132" s="3">
        <v>1130.7419999999997</v>
      </c>
      <c r="H132" s="1">
        <v>0</v>
      </c>
      <c r="I132" s="1">
        <v>8.4</v>
      </c>
      <c r="J132">
        <v>4.2</v>
      </c>
      <c r="K132" s="1">
        <v>0</v>
      </c>
      <c r="L132">
        <v>3</v>
      </c>
      <c r="M132">
        <v>160</v>
      </c>
    </row>
    <row r="133" spans="1:13" ht="12.75">
      <c r="A133" s="1" t="s">
        <v>657</v>
      </c>
      <c r="B133" s="1">
        <v>0</v>
      </c>
      <c r="C133" s="1">
        <v>498.092</v>
      </c>
      <c r="D133" s="1">
        <v>502.24199999999996</v>
      </c>
      <c r="E133" s="1">
        <v>104.29686254921039</v>
      </c>
      <c r="F133" s="1">
        <v>74</v>
      </c>
      <c r="G133" s="3">
        <v>498.092</v>
      </c>
      <c r="H133" s="1">
        <v>0</v>
      </c>
      <c r="I133" s="1">
        <v>8.3</v>
      </c>
      <c r="J133">
        <v>4.15</v>
      </c>
      <c r="K133" s="1">
        <v>0</v>
      </c>
      <c r="L133">
        <v>6</v>
      </c>
      <c r="M133">
        <v>91</v>
      </c>
    </row>
    <row r="134" spans="1:13" ht="12.75">
      <c r="A134" s="1" t="s">
        <v>420</v>
      </c>
      <c r="B134" s="1">
        <v>129032.25806451612</v>
      </c>
      <c r="C134" s="1">
        <v>6237.923999999998</v>
      </c>
      <c r="D134" s="1">
        <v>6242.073999999998</v>
      </c>
      <c r="E134" s="1">
        <v>1290322580180.2969</v>
      </c>
      <c r="F134" s="1">
        <v>200</v>
      </c>
      <c r="G134" s="3">
        <v>6237.923999999998</v>
      </c>
      <c r="H134" s="1">
        <v>129032.25806451612</v>
      </c>
      <c r="I134" s="1">
        <v>8.3</v>
      </c>
      <c r="J134">
        <v>4.15</v>
      </c>
      <c r="K134" s="1">
        <v>0</v>
      </c>
      <c r="L134">
        <v>3</v>
      </c>
      <c r="M134">
        <v>167</v>
      </c>
    </row>
    <row r="135" spans="1:13" ht="12.75">
      <c r="A135" s="1" t="s">
        <v>406</v>
      </c>
      <c r="B135" s="1">
        <v>0</v>
      </c>
      <c r="C135" s="1">
        <v>1122.3919999999998</v>
      </c>
      <c r="D135" s="1">
        <v>1126.542</v>
      </c>
      <c r="E135" s="1">
        <v>172.2968625492104</v>
      </c>
      <c r="F135" s="1">
        <v>120</v>
      </c>
      <c r="G135" s="3">
        <v>1122.3919999999998</v>
      </c>
      <c r="H135" s="1">
        <v>0</v>
      </c>
      <c r="I135" s="1">
        <v>8.3</v>
      </c>
      <c r="J135">
        <v>4.15</v>
      </c>
      <c r="K135" s="1">
        <v>0</v>
      </c>
      <c r="L135">
        <v>1</v>
      </c>
      <c r="M135">
        <v>159</v>
      </c>
    </row>
    <row r="136" spans="1:13" ht="12.75">
      <c r="A136" s="1" t="s">
        <v>394</v>
      </c>
      <c r="B136" s="1">
        <v>0</v>
      </c>
      <c r="C136" s="1">
        <v>1094.7419999999997</v>
      </c>
      <c r="D136" s="1">
        <v>1098.8419999999996</v>
      </c>
      <c r="E136" s="1">
        <v>166.13665938596688</v>
      </c>
      <c r="F136" s="1">
        <v>117</v>
      </c>
      <c r="G136" s="3">
        <v>1094.7419999999997</v>
      </c>
      <c r="H136" s="1">
        <v>0</v>
      </c>
      <c r="I136" s="1">
        <v>8.2</v>
      </c>
      <c r="J136">
        <v>4.1</v>
      </c>
      <c r="K136" s="1">
        <v>0</v>
      </c>
      <c r="L136">
        <v>8</v>
      </c>
      <c r="M136">
        <v>153</v>
      </c>
    </row>
    <row r="137" spans="1:13" ht="12.75">
      <c r="A137" s="1" t="s">
        <v>507</v>
      </c>
      <c r="B137" s="1">
        <v>0</v>
      </c>
      <c r="C137" s="1">
        <v>53.95</v>
      </c>
      <c r="D137" s="1">
        <v>58</v>
      </c>
      <c r="E137" s="1">
        <v>26.976456222723392</v>
      </c>
      <c r="F137" s="1">
        <v>11</v>
      </c>
      <c r="G137" s="3">
        <v>53.95</v>
      </c>
      <c r="H137" s="1">
        <v>0</v>
      </c>
      <c r="I137" s="1">
        <v>8.1</v>
      </c>
      <c r="J137">
        <v>4.05</v>
      </c>
      <c r="K137" s="1">
        <v>0</v>
      </c>
      <c r="L137">
        <v>11</v>
      </c>
      <c r="M137">
        <v>14</v>
      </c>
    </row>
    <row r="138" spans="1:13" ht="12.75">
      <c r="A138" s="1" t="s">
        <v>588</v>
      </c>
      <c r="B138" s="1">
        <v>0</v>
      </c>
      <c r="C138" s="1">
        <v>232.44199999999998</v>
      </c>
      <c r="D138" s="1">
        <v>236.44199999999998</v>
      </c>
      <c r="E138" s="1">
        <v>68.81625305947989</v>
      </c>
      <c r="F138" s="1">
        <v>49</v>
      </c>
      <c r="G138" s="3">
        <v>232.44199999999998</v>
      </c>
      <c r="H138" s="1">
        <v>0</v>
      </c>
      <c r="I138" s="1">
        <v>8</v>
      </c>
      <c r="J138">
        <v>4</v>
      </c>
      <c r="K138" s="1">
        <v>0</v>
      </c>
      <c r="L138">
        <v>9</v>
      </c>
      <c r="M138">
        <v>56</v>
      </c>
    </row>
    <row r="139" spans="1:13" ht="12.75">
      <c r="A139" s="1" t="s">
        <v>501</v>
      </c>
      <c r="B139" s="1">
        <v>0</v>
      </c>
      <c r="C139" s="1">
        <v>37.1</v>
      </c>
      <c r="D139" s="1">
        <v>40.7</v>
      </c>
      <c r="E139" s="1">
        <v>22.534627753531908</v>
      </c>
      <c r="F139" s="1">
        <v>8</v>
      </c>
      <c r="G139" s="3">
        <v>37.1</v>
      </c>
      <c r="H139" s="1">
        <v>0</v>
      </c>
      <c r="I139" s="1">
        <v>7.2</v>
      </c>
      <c r="J139">
        <v>3.6</v>
      </c>
      <c r="K139" s="1">
        <v>0</v>
      </c>
      <c r="L139">
        <v>11</v>
      </c>
      <c r="M139">
        <v>11</v>
      </c>
    </row>
    <row r="140" spans="1:13" ht="12.75">
      <c r="A140" s="1" t="s">
        <v>13</v>
      </c>
      <c r="B140" s="1">
        <v>0</v>
      </c>
      <c r="C140" s="1">
        <v>91.9</v>
      </c>
      <c r="D140" s="1">
        <v>95.4</v>
      </c>
      <c r="E140" s="1">
        <v>34.214221427044905</v>
      </c>
      <c r="F140" s="1">
        <v>20</v>
      </c>
      <c r="G140" s="3">
        <v>91.9</v>
      </c>
      <c r="H140" s="1">
        <v>0</v>
      </c>
      <c r="I140" s="1">
        <v>7</v>
      </c>
      <c r="J140">
        <v>3.5</v>
      </c>
      <c r="K140" s="1">
        <v>0</v>
      </c>
      <c r="L140">
        <v>7</v>
      </c>
      <c r="M140">
        <v>23</v>
      </c>
    </row>
    <row r="141" spans="1:13" ht="12.75">
      <c r="A141" s="1" t="s">
        <v>320</v>
      </c>
      <c r="B141" s="1">
        <v>0</v>
      </c>
      <c r="C141" s="1">
        <v>804.842</v>
      </c>
      <c r="D141" s="1">
        <v>808.242</v>
      </c>
      <c r="E141" s="1">
        <v>125.8938151005579</v>
      </c>
      <c r="F141" s="1">
        <v>94</v>
      </c>
      <c r="G141" s="3">
        <v>804.842</v>
      </c>
      <c r="H141" s="1">
        <v>0</v>
      </c>
      <c r="I141" s="1">
        <v>6.8</v>
      </c>
      <c r="J141">
        <v>3.4</v>
      </c>
      <c r="K141" s="1">
        <v>0</v>
      </c>
      <c r="L141">
        <v>8</v>
      </c>
      <c r="M141">
        <v>115</v>
      </c>
    </row>
    <row r="142" spans="1:13" ht="12.75">
      <c r="A142" s="1" t="s">
        <v>410</v>
      </c>
      <c r="B142" s="1">
        <v>0</v>
      </c>
      <c r="C142" s="1">
        <v>1114.9419999999998</v>
      </c>
      <c r="D142" s="1">
        <v>1118.2419999999997</v>
      </c>
      <c r="E142" s="1">
        <v>171.5734087740709</v>
      </c>
      <c r="F142" s="1">
        <v>119</v>
      </c>
      <c r="G142" s="3">
        <v>1114.9419999999998</v>
      </c>
      <c r="H142" s="1">
        <v>0</v>
      </c>
      <c r="I142" s="1">
        <v>6.6</v>
      </c>
      <c r="J142">
        <v>3.3</v>
      </c>
      <c r="K142" s="1">
        <v>0</v>
      </c>
      <c r="L142">
        <v>3</v>
      </c>
      <c r="M142">
        <v>161</v>
      </c>
    </row>
    <row r="143" spans="1:13" ht="12.75">
      <c r="A143" s="1" t="s">
        <v>431</v>
      </c>
      <c r="B143" s="1">
        <v>0</v>
      </c>
      <c r="C143" s="1">
        <v>1228.98</v>
      </c>
      <c r="D143" s="1">
        <v>1232.28</v>
      </c>
      <c r="E143" s="1">
        <v>183.5734087740709</v>
      </c>
      <c r="F143" s="1">
        <v>129</v>
      </c>
      <c r="G143" s="3">
        <v>1228.98</v>
      </c>
      <c r="H143" s="1">
        <v>0</v>
      </c>
      <c r="I143" s="1">
        <v>6.6</v>
      </c>
      <c r="J143">
        <v>3.3</v>
      </c>
      <c r="K143" s="1">
        <v>0</v>
      </c>
      <c r="L143">
        <v>1</v>
      </c>
      <c r="M143">
        <v>173</v>
      </c>
    </row>
    <row r="144" spans="1:13" ht="12.75">
      <c r="A144" s="1" t="s">
        <v>296</v>
      </c>
      <c r="B144" s="1">
        <v>0</v>
      </c>
      <c r="C144" s="1">
        <v>747.942</v>
      </c>
      <c r="D144" s="1">
        <v>751.142</v>
      </c>
      <c r="E144" s="1">
        <v>113.25300244758391</v>
      </c>
      <c r="F144" s="1">
        <v>85</v>
      </c>
      <c r="G144" s="3">
        <v>747.942</v>
      </c>
      <c r="H144" s="1">
        <v>0</v>
      </c>
      <c r="I144" s="1">
        <v>6.4</v>
      </c>
      <c r="J144">
        <v>3.2</v>
      </c>
      <c r="K144" s="1">
        <v>0</v>
      </c>
      <c r="L144">
        <v>8</v>
      </c>
      <c r="M144">
        <v>103</v>
      </c>
    </row>
    <row r="145" spans="1:13" ht="12.75">
      <c r="A145" s="1" t="s">
        <v>523</v>
      </c>
      <c r="B145" s="1">
        <v>0</v>
      </c>
      <c r="C145" s="1">
        <v>84.95</v>
      </c>
      <c r="D145" s="1">
        <v>88.1</v>
      </c>
      <c r="E145" s="1">
        <v>32.092799284340416</v>
      </c>
      <c r="F145" s="1">
        <v>18</v>
      </c>
      <c r="G145" s="3">
        <v>84.95</v>
      </c>
      <c r="H145" s="1">
        <v>0</v>
      </c>
      <c r="I145" s="1">
        <v>6.3</v>
      </c>
      <c r="J145">
        <v>3.15</v>
      </c>
      <c r="K145" s="1">
        <v>0</v>
      </c>
      <c r="L145">
        <v>6</v>
      </c>
      <c r="M145">
        <v>22</v>
      </c>
    </row>
    <row r="146" spans="1:13" ht="12.75">
      <c r="A146" s="1" t="s">
        <v>322</v>
      </c>
      <c r="B146" s="1">
        <v>8064.516129032258</v>
      </c>
      <c r="C146" s="1">
        <v>4387.744</v>
      </c>
      <c r="D146" s="1">
        <v>4390.844</v>
      </c>
      <c r="E146" s="1">
        <v>80645160125.93259</v>
      </c>
      <c r="F146" s="1">
        <v>174</v>
      </c>
      <c r="G146" s="3">
        <v>4387.744</v>
      </c>
      <c r="H146" s="1">
        <v>8064.516129032258</v>
      </c>
      <c r="I146" s="1">
        <v>6.2</v>
      </c>
      <c r="J146">
        <v>3.1</v>
      </c>
      <c r="K146" s="1">
        <v>-8064.516129032258</v>
      </c>
      <c r="L146">
        <v>6</v>
      </c>
      <c r="M146">
        <v>116</v>
      </c>
    </row>
    <row r="147" spans="1:13" ht="12.75">
      <c r="A147" s="1" t="s">
        <v>653</v>
      </c>
      <c r="B147" s="1">
        <v>0</v>
      </c>
      <c r="C147" s="1">
        <v>389.29200000000003</v>
      </c>
      <c r="D147" s="1">
        <v>392.14200000000005</v>
      </c>
      <c r="E147" s="1">
        <v>98.13158030487942</v>
      </c>
      <c r="F147" s="1">
        <v>69</v>
      </c>
      <c r="G147" s="3">
        <v>389.29200000000003</v>
      </c>
      <c r="H147" s="1">
        <v>0</v>
      </c>
      <c r="I147" s="1">
        <v>5.7</v>
      </c>
      <c r="J147">
        <v>2.85</v>
      </c>
      <c r="K147" s="1">
        <v>0</v>
      </c>
      <c r="L147">
        <v>8</v>
      </c>
      <c r="M147">
        <v>89</v>
      </c>
    </row>
    <row r="148" spans="1:13" ht="12.75">
      <c r="A148" s="1" t="s">
        <v>355</v>
      </c>
      <c r="B148" s="1">
        <v>0</v>
      </c>
      <c r="C148" s="1">
        <v>879.4419999999999</v>
      </c>
      <c r="D148" s="1">
        <v>882.2419999999998</v>
      </c>
      <c r="E148" s="1">
        <v>141.9713771416359</v>
      </c>
      <c r="F148" s="1">
        <v>105</v>
      </c>
      <c r="G148" s="3">
        <v>879.4419999999999</v>
      </c>
      <c r="H148" s="1">
        <v>0</v>
      </c>
      <c r="I148" s="1">
        <v>5.6</v>
      </c>
      <c r="J148">
        <v>2.8</v>
      </c>
      <c r="K148" s="1">
        <v>0</v>
      </c>
      <c r="L148">
        <v>5</v>
      </c>
      <c r="M148">
        <v>133</v>
      </c>
    </row>
    <row r="149" spans="1:13" ht="12.75">
      <c r="A149" s="1" t="s">
        <v>19</v>
      </c>
      <c r="B149" s="1">
        <v>0</v>
      </c>
      <c r="C149" s="1">
        <v>884.9919999999998</v>
      </c>
      <c r="D149" s="1">
        <v>887.7419999999998</v>
      </c>
      <c r="E149" s="1">
        <v>143.81117397839242</v>
      </c>
      <c r="F149" s="1">
        <v>106</v>
      </c>
      <c r="G149" s="3">
        <v>884.9919999999998</v>
      </c>
      <c r="H149" s="1">
        <v>0</v>
      </c>
      <c r="I149" s="1">
        <v>5.5</v>
      </c>
      <c r="J149">
        <v>2.75</v>
      </c>
      <c r="K149" s="1">
        <v>0</v>
      </c>
      <c r="L149">
        <v>5</v>
      </c>
      <c r="M149">
        <v>135</v>
      </c>
    </row>
    <row r="150" spans="1:13" ht="12.75">
      <c r="A150" s="1" t="s">
        <v>513</v>
      </c>
      <c r="B150" s="1">
        <v>0</v>
      </c>
      <c r="C150" s="1">
        <v>47.2</v>
      </c>
      <c r="D150" s="1">
        <v>49.9</v>
      </c>
      <c r="E150" s="1">
        <v>25.65097081514893</v>
      </c>
      <c r="F150" s="1">
        <v>10</v>
      </c>
      <c r="G150" s="3">
        <v>47.2</v>
      </c>
      <c r="H150" s="1">
        <v>0</v>
      </c>
      <c r="I150" s="1">
        <v>5.4</v>
      </c>
      <c r="J150">
        <v>2.7</v>
      </c>
      <c r="K150" s="1">
        <v>0</v>
      </c>
      <c r="L150">
        <v>11</v>
      </c>
      <c r="M150">
        <v>17</v>
      </c>
    </row>
    <row r="151" spans="1:13" ht="12.75">
      <c r="A151" s="1" t="s">
        <v>593</v>
      </c>
      <c r="B151" s="1">
        <v>0</v>
      </c>
      <c r="C151" s="1">
        <v>209.74199999999996</v>
      </c>
      <c r="D151" s="1">
        <v>212.44199999999995</v>
      </c>
      <c r="E151" s="1">
        <v>66.65097081514892</v>
      </c>
      <c r="F151" s="1">
        <v>46</v>
      </c>
      <c r="G151" s="3">
        <v>209.74199999999996</v>
      </c>
      <c r="H151" s="1">
        <v>0</v>
      </c>
      <c r="I151" s="1">
        <v>5.4</v>
      </c>
      <c r="J151">
        <v>2.7</v>
      </c>
      <c r="K151" s="1">
        <v>0</v>
      </c>
      <c r="L151">
        <v>3</v>
      </c>
      <c r="M151">
        <v>58</v>
      </c>
    </row>
    <row r="152" spans="1:13" ht="12.75">
      <c r="A152" s="1" t="s">
        <v>562</v>
      </c>
      <c r="B152" s="1">
        <v>0</v>
      </c>
      <c r="C152" s="1">
        <v>137.942</v>
      </c>
      <c r="D152" s="1">
        <v>140.642</v>
      </c>
      <c r="E152" s="1">
        <v>50.65097081514893</v>
      </c>
      <c r="F152" s="1">
        <v>31</v>
      </c>
      <c r="G152" s="3">
        <v>137.942</v>
      </c>
      <c r="H152" s="1">
        <v>0</v>
      </c>
      <c r="I152" s="1">
        <v>5.4</v>
      </c>
      <c r="J152">
        <v>2.7</v>
      </c>
      <c r="K152" s="1">
        <v>0</v>
      </c>
      <c r="L152">
        <v>9</v>
      </c>
      <c r="M152">
        <v>42</v>
      </c>
    </row>
    <row r="153" spans="1:13" ht="12.75">
      <c r="A153" s="1" t="s">
        <v>655</v>
      </c>
      <c r="B153" s="1">
        <v>32258.06451612903</v>
      </c>
      <c r="C153" s="1">
        <v>5881.994</v>
      </c>
      <c r="D153" s="1">
        <v>5884.643999999999</v>
      </c>
      <c r="E153" s="1">
        <v>322580640098.4908</v>
      </c>
      <c r="F153" s="1">
        <v>180</v>
      </c>
      <c r="G153" s="3">
        <v>5881.994</v>
      </c>
      <c r="H153" s="1">
        <v>32258.06451612903</v>
      </c>
      <c r="I153" s="1">
        <v>5.3</v>
      </c>
      <c r="J153">
        <v>2.65</v>
      </c>
      <c r="K153" s="1">
        <v>0</v>
      </c>
      <c r="L153">
        <v>6</v>
      </c>
      <c r="M153">
        <v>90</v>
      </c>
    </row>
    <row r="154" spans="1:13" ht="12.75">
      <c r="A154" s="1" t="s">
        <v>326</v>
      </c>
      <c r="B154" s="1">
        <v>0</v>
      </c>
      <c r="C154" s="1">
        <v>829.792</v>
      </c>
      <c r="D154" s="1">
        <v>832.442</v>
      </c>
      <c r="E154" s="1">
        <v>126.49076765190543</v>
      </c>
      <c r="F154" s="1">
        <v>96</v>
      </c>
      <c r="G154" s="3">
        <v>829.792</v>
      </c>
      <c r="H154" s="1">
        <v>0</v>
      </c>
      <c r="I154" s="1">
        <v>5.3</v>
      </c>
      <c r="J154">
        <v>2.65</v>
      </c>
      <c r="K154" s="1">
        <v>0</v>
      </c>
      <c r="L154">
        <v>8</v>
      </c>
      <c r="M154">
        <v>118</v>
      </c>
    </row>
    <row r="155" spans="1:13" ht="12.75">
      <c r="A155" s="1" t="s">
        <v>505</v>
      </c>
      <c r="B155" s="1">
        <v>0</v>
      </c>
      <c r="C155" s="1">
        <v>20.6</v>
      </c>
      <c r="D155" s="1">
        <v>23.2</v>
      </c>
      <c r="E155" s="1">
        <v>21.33056448866193</v>
      </c>
      <c r="F155" s="1">
        <v>6</v>
      </c>
      <c r="G155" s="3">
        <v>20.6</v>
      </c>
      <c r="H155" s="1">
        <v>0</v>
      </c>
      <c r="I155" s="1">
        <v>5.2</v>
      </c>
      <c r="J155">
        <v>2.6</v>
      </c>
      <c r="K155" s="1">
        <v>0</v>
      </c>
      <c r="L155">
        <v>11</v>
      </c>
      <c r="M155">
        <v>13</v>
      </c>
    </row>
    <row r="156" spans="1:13" ht="12.75">
      <c r="A156" s="1" t="s">
        <v>286</v>
      </c>
      <c r="B156" s="1">
        <v>0</v>
      </c>
      <c r="C156" s="1">
        <v>528.042</v>
      </c>
      <c r="D156" s="1">
        <v>530.642</v>
      </c>
      <c r="E156" s="1">
        <v>105.33056448866193</v>
      </c>
      <c r="F156" s="1">
        <v>77</v>
      </c>
      <c r="G156" s="3">
        <v>528.042</v>
      </c>
      <c r="H156" s="1">
        <v>0</v>
      </c>
      <c r="I156" s="1">
        <v>5.2</v>
      </c>
      <c r="J156">
        <v>2.6</v>
      </c>
      <c r="K156" s="1">
        <v>0</v>
      </c>
      <c r="L156">
        <v>6</v>
      </c>
      <c r="M156">
        <v>97</v>
      </c>
    </row>
    <row r="157" spans="1:13" ht="12.75">
      <c r="A157" s="1" t="s">
        <v>311</v>
      </c>
      <c r="B157" s="1">
        <v>0</v>
      </c>
      <c r="C157" s="1">
        <v>777.192</v>
      </c>
      <c r="D157" s="1">
        <v>779.742</v>
      </c>
      <c r="E157" s="1">
        <v>118.17036132541843</v>
      </c>
      <c r="F157" s="1">
        <v>87</v>
      </c>
      <c r="G157" s="3">
        <v>777.192</v>
      </c>
      <c r="H157" s="1">
        <v>0</v>
      </c>
      <c r="I157" s="1">
        <v>5.1</v>
      </c>
      <c r="J157">
        <v>2.55</v>
      </c>
      <c r="K157" s="1">
        <v>0</v>
      </c>
      <c r="L157">
        <v>6</v>
      </c>
      <c r="M157">
        <v>110</v>
      </c>
    </row>
    <row r="158" spans="1:13" ht="12.75">
      <c r="A158" s="1" t="s">
        <v>439</v>
      </c>
      <c r="B158" s="1">
        <v>0</v>
      </c>
      <c r="C158" s="1">
        <v>1246.58</v>
      </c>
      <c r="D158" s="1">
        <v>1248.98</v>
      </c>
      <c r="E158" s="1">
        <v>184.68975183568793</v>
      </c>
      <c r="F158" s="1">
        <v>131</v>
      </c>
      <c r="G158" s="3">
        <v>1246.58</v>
      </c>
      <c r="H158" s="1">
        <v>0</v>
      </c>
      <c r="I158" s="1">
        <v>4.8</v>
      </c>
      <c r="J158">
        <v>2.4</v>
      </c>
      <c r="K158" s="1">
        <v>0</v>
      </c>
      <c r="L158">
        <v>3</v>
      </c>
      <c r="M158">
        <v>177</v>
      </c>
    </row>
    <row r="159" spans="1:13" ht="12.75">
      <c r="A159" s="1" t="s">
        <v>374</v>
      </c>
      <c r="B159" s="1">
        <v>0</v>
      </c>
      <c r="C159" s="1">
        <v>970.1419999999998</v>
      </c>
      <c r="D159" s="1">
        <v>972.5419999999998</v>
      </c>
      <c r="E159" s="1">
        <v>150.68975183568793</v>
      </c>
      <c r="F159" s="1">
        <v>111</v>
      </c>
      <c r="G159" s="3">
        <v>970.1419999999998</v>
      </c>
      <c r="H159" s="1">
        <v>0</v>
      </c>
      <c r="I159" s="1">
        <v>4.8</v>
      </c>
      <c r="J159">
        <v>2.4</v>
      </c>
      <c r="K159" s="1">
        <v>0</v>
      </c>
      <c r="L159">
        <v>3</v>
      </c>
      <c r="M159">
        <v>143</v>
      </c>
    </row>
    <row r="160" spans="1:13" ht="12.75">
      <c r="A160" s="1" t="s">
        <v>648</v>
      </c>
      <c r="B160" s="1">
        <v>0</v>
      </c>
      <c r="C160" s="1">
        <v>321.942</v>
      </c>
      <c r="D160" s="1">
        <v>324.342</v>
      </c>
      <c r="E160" s="1">
        <v>93.68975183568793</v>
      </c>
      <c r="F160" s="1">
        <v>65</v>
      </c>
      <c r="G160" s="3">
        <v>321.942</v>
      </c>
      <c r="H160" s="1">
        <v>0</v>
      </c>
      <c r="I160" s="1">
        <v>4.8</v>
      </c>
      <c r="J160">
        <v>2.4</v>
      </c>
      <c r="K160" s="1">
        <v>0</v>
      </c>
      <c r="L160">
        <v>6</v>
      </c>
      <c r="M160">
        <v>86</v>
      </c>
    </row>
    <row r="161" spans="1:13" ht="12.75">
      <c r="A161" s="1" t="s">
        <v>479</v>
      </c>
      <c r="B161" s="1">
        <v>0</v>
      </c>
      <c r="C161" s="1">
        <v>2.55</v>
      </c>
      <c r="D161" s="1">
        <v>4.8</v>
      </c>
      <c r="E161" s="1">
        <v>8.20914234595744</v>
      </c>
      <c r="F161" s="1">
        <v>2</v>
      </c>
      <c r="G161" s="3">
        <v>2.55</v>
      </c>
      <c r="H161" s="1">
        <v>0</v>
      </c>
      <c r="I161" s="1">
        <v>4.5</v>
      </c>
      <c r="J161">
        <v>2.25</v>
      </c>
      <c r="K161" s="1">
        <v>0</v>
      </c>
      <c r="L161">
        <v>11</v>
      </c>
      <c r="M161">
        <v>1</v>
      </c>
    </row>
    <row r="162" spans="1:13" ht="12.75">
      <c r="A162" s="1" t="s">
        <v>574</v>
      </c>
      <c r="B162" s="1">
        <v>0</v>
      </c>
      <c r="C162" s="1">
        <v>197.04199999999997</v>
      </c>
      <c r="D162" s="1">
        <v>199.24199999999996</v>
      </c>
      <c r="E162" s="1">
        <v>55.048939182713944</v>
      </c>
      <c r="F162" s="1">
        <v>39</v>
      </c>
      <c r="G162" s="3">
        <v>197.04199999999997</v>
      </c>
      <c r="H162" s="1">
        <v>0</v>
      </c>
      <c r="I162" s="1">
        <v>4.4</v>
      </c>
      <c r="J162">
        <v>2.2</v>
      </c>
      <c r="K162" s="1">
        <v>0</v>
      </c>
      <c r="L162">
        <v>9</v>
      </c>
      <c r="M162">
        <v>48</v>
      </c>
    </row>
    <row r="163" spans="1:13" ht="12.75">
      <c r="A163" s="1" t="s">
        <v>17</v>
      </c>
      <c r="B163" s="1">
        <v>0</v>
      </c>
      <c r="C163" s="1">
        <v>781.892</v>
      </c>
      <c r="D163" s="1">
        <v>784.042</v>
      </c>
      <c r="E163" s="1">
        <v>119.88873601947044</v>
      </c>
      <c r="F163" s="1">
        <v>88</v>
      </c>
      <c r="G163" s="3">
        <v>781.892</v>
      </c>
      <c r="H163" s="1">
        <v>0</v>
      </c>
      <c r="I163" s="1">
        <v>4.3</v>
      </c>
      <c r="J163">
        <v>2.15</v>
      </c>
      <c r="K163" s="1">
        <v>0</v>
      </c>
      <c r="L163">
        <v>9</v>
      </c>
      <c r="M163">
        <v>113</v>
      </c>
    </row>
    <row r="164" spans="1:13" ht="12.75">
      <c r="A164" s="1" t="s">
        <v>528</v>
      </c>
      <c r="B164" s="1">
        <v>0</v>
      </c>
      <c r="C164" s="1">
        <v>79.7</v>
      </c>
      <c r="D164" s="1">
        <v>81.8</v>
      </c>
      <c r="E164" s="1">
        <v>31.728532856226945</v>
      </c>
      <c r="F164" s="1">
        <v>17</v>
      </c>
      <c r="G164" s="3">
        <v>79.7</v>
      </c>
      <c r="H164" s="1">
        <v>0</v>
      </c>
      <c r="I164" s="1">
        <v>4.2</v>
      </c>
      <c r="J164">
        <v>2.1</v>
      </c>
      <c r="K164" s="1">
        <v>0</v>
      </c>
      <c r="L164">
        <v>5</v>
      </c>
      <c r="M164">
        <v>25</v>
      </c>
    </row>
    <row r="165" spans="1:13" ht="12.75">
      <c r="A165" s="1" t="s">
        <v>168</v>
      </c>
      <c r="B165" s="1">
        <v>0</v>
      </c>
      <c r="C165" s="1">
        <v>252.99199999999996</v>
      </c>
      <c r="D165" s="1">
        <v>255.04199999999997</v>
      </c>
      <c r="E165" s="1">
        <v>72.56832969298344</v>
      </c>
      <c r="F165" s="1">
        <v>53</v>
      </c>
      <c r="G165" s="3">
        <v>252.99199999999996</v>
      </c>
      <c r="H165" s="1">
        <v>0</v>
      </c>
      <c r="I165" s="1">
        <v>4.1</v>
      </c>
      <c r="J165">
        <v>2.05</v>
      </c>
      <c r="K165" s="1">
        <v>0</v>
      </c>
      <c r="L165">
        <v>9</v>
      </c>
      <c r="M165">
        <v>66</v>
      </c>
    </row>
    <row r="166" spans="1:13" ht="12.75">
      <c r="A166" s="1" t="s">
        <v>568</v>
      </c>
      <c r="B166" s="1">
        <v>0</v>
      </c>
      <c r="C166" s="1">
        <v>146.392</v>
      </c>
      <c r="D166" s="1">
        <v>148.442</v>
      </c>
      <c r="E166" s="1">
        <v>51.56832969298345</v>
      </c>
      <c r="F166" s="1">
        <v>34</v>
      </c>
      <c r="G166" s="3">
        <v>146.392</v>
      </c>
      <c r="H166" s="1">
        <v>0</v>
      </c>
      <c r="I166" s="1">
        <v>4.1</v>
      </c>
      <c r="J166">
        <v>2.05</v>
      </c>
      <c r="K166" s="1">
        <v>0</v>
      </c>
      <c r="L166">
        <v>8</v>
      </c>
      <c r="M166">
        <v>45</v>
      </c>
    </row>
    <row r="167" spans="1:13" ht="12.75">
      <c r="A167" s="1" t="s">
        <v>400</v>
      </c>
      <c r="B167" s="1">
        <v>89808.60483870968</v>
      </c>
      <c r="C167" s="1">
        <v>6220.473999999998</v>
      </c>
      <c r="D167" s="1">
        <v>6222.473999999998</v>
      </c>
      <c r="E167" s="1">
        <v>898086040162.4081</v>
      </c>
      <c r="F167" s="1">
        <v>197</v>
      </c>
      <c r="G167" s="3">
        <v>6220.473999999998</v>
      </c>
      <c r="H167" s="1">
        <v>89808.60483870968</v>
      </c>
      <c r="I167" s="1">
        <v>4</v>
      </c>
      <c r="J167">
        <v>2</v>
      </c>
      <c r="K167" s="1">
        <v>-8428.146546106203</v>
      </c>
      <c r="L167">
        <v>2</v>
      </c>
      <c r="M167">
        <v>156</v>
      </c>
    </row>
    <row r="168" spans="1:13" ht="12.75">
      <c r="A168" s="1" t="s">
        <v>499</v>
      </c>
      <c r="B168" s="1">
        <v>0</v>
      </c>
      <c r="C168" s="1">
        <v>7.15</v>
      </c>
      <c r="D168" s="1">
        <v>9.1</v>
      </c>
      <c r="E168" s="1">
        <v>16.247923366496448</v>
      </c>
      <c r="F168" s="1">
        <v>4</v>
      </c>
      <c r="G168" s="3">
        <v>7.15</v>
      </c>
      <c r="H168" s="1">
        <v>0</v>
      </c>
      <c r="I168" s="1">
        <v>3.9</v>
      </c>
      <c r="J168">
        <v>1.95</v>
      </c>
      <c r="K168" s="1">
        <v>0</v>
      </c>
      <c r="L168">
        <v>11</v>
      </c>
      <c r="M168">
        <v>10</v>
      </c>
    </row>
    <row r="169" spans="1:13" ht="12.75">
      <c r="A169" s="1" t="s">
        <v>471</v>
      </c>
      <c r="B169" s="1">
        <v>0</v>
      </c>
      <c r="C169" s="1">
        <v>1385.455</v>
      </c>
      <c r="D169" s="1">
        <v>1387.405</v>
      </c>
      <c r="E169" s="1">
        <v>200.24792336649645</v>
      </c>
      <c r="F169" s="1">
        <v>148</v>
      </c>
      <c r="G169" s="3">
        <v>1385.455</v>
      </c>
      <c r="H169" s="1">
        <v>0</v>
      </c>
      <c r="I169" s="1">
        <v>3.9</v>
      </c>
      <c r="J169">
        <v>1.95</v>
      </c>
      <c r="K169" s="1">
        <v>0</v>
      </c>
      <c r="L169">
        <v>8</v>
      </c>
      <c r="M169">
        <v>194</v>
      </c>
    </row>
    <row r="170" spans="1:13" ht="12.75">
      <c r="A170" s="1" t="s">
        <v>423</v>
      </c>
      <c r="B170" s="1">
        <v>0</v>
      </c>
      <c r="C170" s="1">
        <v>1136.8419999999996</v>
      </c>
      <c r="D170" s="1">
        <v>1138.7419999999997</v>
      </c>
      <c r="E170" s="1">
        <v>175.08772020325296</v>
      </c>
      <c r="F170" s="1">
        <v>122</v>
      </c>
      <c r="G170" s="3">
        <v>1136.8419999999996</v>
      </c>
      <c r="H170" s="1">
        <v>0</v>
      </c>
      <c r="I170" s="1">
        <v>3.8</v>
      </c>
      <c r="J170">
        <v>1.9</v>
      </c>
      <c r="K170" s="1">
        <v>0</v>
      </c>
      <c r="L170">
        <v>1</v>
      </c>
      <c r="M170">
        <v>169</v>
      </c>
    </row>
    <row r="171" spans="1:13" ht="12.75">
      <c r="A171" s="1" t="s">
        <v>515</v>
      </c>
      <c r="B171" s="1">
        <v>0</v>
      </c>
      <c r="C171" s="1">
        <v>42.6</v>
      </c>
      <c r="D171" s="1">
        <v>44.5</v>
      </c>
      <c r="E171" s="1">
        <v>24.08772020325295</v>
      </c>
      <c r="F171" s="1">
        <v>9</v>
      </c>
      <c r="G171" s="3">
        <v>42.6</v>
      </c>
      <c r="H171" s="1">
        <v>0</v>
      </c>
      <c r="I171" s="1">
        <v>3.8</v>
      </c>
      <c r="J171">
        <v>1.9</v>
      </c>
      <c r="K171" s="1">
        <v>0</v>
      </c>
      <c r="L171">
        <v>5</v>
      </c>
      <c r="M171">
        <v>18</v>
      </c>
    </row>
    <row r="172" spans="1:13" ht="12.75">
      <c r="A172" s="1" t="s">
        <v>376</v>
      </c>
      <c r="B172" s="1">
        <v>0</v>
      </c>
      <c r="C172" s="1">
        <v>965.9419999999998</v>
      </c>
      <c r="D172" s="1">
        <v>967.7419999999997</v>
      </c>
      <c r="E172" s="1">
        <v>149.76731387676594</v>
      </c>
      <c r="F172" s="1">
        <v>110</v>
      </c>
      <c r="G172" s="3">
        <v>965.9419999999998</v>
      </c>
      <c r="H172" s="1">
        <v>0</v>
      </c>
      <c r="I172" s="1">
        <v>3.6</v>
      </c>
      <c r="J172">
        <v>1.8</v>
      </c>
      <c r="K172" s="1">
        <v>0</v>
      </c>
      <c r="L172">
        <v>1</v>
      </c>
      <c r="M172">
        <v>144</v>
      </c>
    </row>
    <row r="173" spans="1:13" ht="12.75">
      <c r="A173" s="1" t="s">
        <v>636</v>
      </c>
      <c r="B173" s="1">
        <v>0</v>
      </c>
      <c r="C173" s="1">
        <v>314.44199999999995</v>
      </c>
      <c r="D173" s="1">
        <v>316.24199999999996</v>
      </c>
      <c r="E173" s="1">
        <v>85.76731387676595</v>
      </c>
      <c r="F173" s="1">
        <v>61</v>
      </c>
      <c r="G173" s="3">
        <v>314.44199999999995</v>
      </c>
      <c r="H173" s="1">
        <v>0</v>
      </c>
      <c r="I173" s="1">
        <v>3.6</v>
      </c>
      <c r="J173">
        <v>1.8</v>
      </c>
      <c r="K173" s="1">
        <v>0</v>
      </c>
      <c r="L173">
        <v>6</v>
      </c>
      <c r="M173">
        <v>80</v>
      </c>
    </row>
    <row r="174" spans="1:13" ht="12.75">
      <c r="A174" s="1" t="s">
        <v>560</v>
      </c>
      <c r="B174" s="1">
        <v>0</v>
      </c>
      <c r="C174" s="1">
        <v>120.292</v>
      </c>
      <c r="D174" s="1">
        <v>122.042</v>
      </c>
      <c r="E174" s="1">
        <v>46.60711071352245</v>
      </c>
      <c r="F174" s="1">
        <v>27</v>
      </c>
      <c r="G174" s="3">
        <v>120.292</v>
      </c>
      <c r="H174" s="1">
        <v>0</v>
      </c>
      <c r="I174" s="1">
        <v>3.5</v>
      </c>
      <c r="J174">
        <v>1.75</v>
      </c>
      <c r="K174" s="1">
        <v>0</v>
      </c>
      <c r="L174">
        <v>9</v>
      </c>
      <c r="M174">
        <v>41</v>
      </c>
    </row>
    <row r="175" spans="1:13" ht="12.75">
      <c r="A175" s="1" t="s">
        <v>169</v>
      </c>
      <c r="B175" s="1">
        <v>0</v>
      </c>
      <c r="C175" s="1">
        <v>591.442</v>
      </c>
      <c r="D175" s="1">
        <v>593.142</v>
      </c>
      <c r="E175" s="1">
        <v>107.44690755027895</v>
      </c>
      <c r="F175" s="1">
        <v>79</v>
      </c>
      <c r="G175" s="3">
        <v>591.442</v>
      </c>
      <c r="H175" s="1">
        <v>0</v>
      </c>
      <c r="I175" s="1">
        <v>3.4</v>
      </c>
      <c r="J175">
        <v>1.7</v>
      </c>
      <c r="K175" s="1">
        <v>0</v>
      </c>
      <c r="L175">
        <v>6</v>
      </c>
      <c r="M175">
        <v>102</v>
      </c>
    </row>
    <row r="176" spans="1:13" ht="12.75">
      <c r="A176" s="1" t="s">
        <v>570</v>
      </c>
      <c r="B176" s="1">
        <v>0</v>
      </c>
      <c r="C176" s="1">
        <v>142.342</v>
      </c>
      <c r="D176" s="1">
        <v>144.042</v>
      </c>
      <c r="E176" s="1">
        <v>51.44690755027895</v>
      </c>
      <c r="F176" s="1">
        <v>32</v>
      </c>
      <c r="G176" s="3">
        <v>142.342</v>
      </c>
      <c r="H176" s="1">
        <v>0</v>
      </c>
      <c r="I176" s="1">
        <v>3.4</v>
      </c>
      <c r="J176">
        <v>1.7</v>
      </c>
      <c r="K176" s="1">
        <v>0</v>
      </c>
      <c r="L176">
        <v>8</v>
      </c>
      <c r="M176">
        <v>46</v>
      </c>
    </row>
    <row r="177" spans="1:13" ht="12.75">
      <c r="A177" s="1" t="s">
        <v>456</v>
      </c>
      <c r="B177" s="1">
        <v>0</v>
      </c>
      <c r="C177" s="1">
        <v>1350.3264999999997</v>
      </c>
      <c r="D177" s="1">
        <v>1351.9459999999997</v>
      </c>
      <c r="E177" s="1">
        <v>191.18898045745692</v>
      </c>
      <c r="F177" s="1">
        <v>142</v>
      </c>
      <c r="G177" s="3">
        <v>1350.3264999999997</v>
      </c>
      <c r="H177" s="1">
        <v>0</v>
      </c>
      <c r="I177" s="1">
        <v>3.239</v>
      </c>
      <c r="J177">
        <v>1.6195</v>
      </c>
      <c r="K177" s="1">
        <v>0</v>
      </c>
      <c r="L177">
        <v>3</v>
      </c>
      <c r="M177">
        <v>186</v>
      </c>
    </row>
    <row r="178" spans="1:13" ht="12.75">
      <c r="A178" s="1" t="s">
        <v>607</v>
      </c>
      <c r="B178" s="1">
        <v>0</v>
      </c>
      <c r="C178" s="1">
        <v>237.992</v>
      </c>
      <c r="D178" s="1">
        <v>239.542</v>
      </c>
      <c r="E178" s="1">
        <v>69.96629806054845</v>
      </c>
      <c r="F178" s="1">
        <v>50</v>
      </c>
      <c r="G178" s="3">
        <v>237.992</v>
      </c>
      <c r="H178" s="1">
        <v>0</v>
      </c>
      <c r="I178" s="1">
        <v>3.1</v>
      </c>
      <c r="J178">
        <v>1.55</v>
      </c>
      <c r="K178" s="1">
        <v>0</v>
      </c>
      <c r="L178">
        <v>9</v>
      </c>
      <c r="M178">
        <v>65</v>
      </c>
    </row>
    <row r="179" spans="1:13" ht="12.75">
      <c r="A179" s="1" t="s">
        <v>640</v>
      </c>
      <c r="B179" s="1">
        <v>0</v>
      </c>
      <c r="C179" s="1">
        <v>317.792</v>
      </c>
      <c r="D179" s="1">
        <v>319.342</v>
      </c>
      <c r="E179" s="1">
        <v>86.96629806054845</v>
      </c>
      <c r="F179" s="1">
        <v>62</v>
      </c>
      <c r="G179" s="3">
        <v>317.792</v>
      </c>
      <c r="H179" s="1">
        <v>0</v>
      </c>
      <c r="I179" s="1">
        <v>3.1</v>
      </c>
      <c r="J179">
        <v>1.55</v>
      </c>
      <c r="K179" s="1">
        <v>0</v>
      </c>
      <c r="L179">
        <v>6</v>
      </c>
      <c r="M179">
        <v>82</v>
      </c>
    </row>
    <row r="180" spans="1:13" ht="12.75">
      <c r="A180" s="1" t="s">
        <v>599</v>
      </c>
      <c r="B180" s="1">
        <v>0</v>
      </c>
      <c r="C180" s="1">
        <v>205.49199999999996</v>
      </c>
      <c r="D180" s="1">
        <v>207.04199999999997</v>
      </c>
      <c r="E180" s="1">
        <v>65.96629806054845</v>
      </c>
      <c r="F180" s="1">
        <v>45</v>
      </c>
      <c r="G180" s="3">
        <v>205.49199999999996</v>
      </c>
      <c r="H180" s="1">
        <v>0</v>
      </c>
      <c r="I180" s="1">
        <v>3.1</v>
      </c>
      <c r="J180">
        <v>1.55</v>
      </c>
      <c r="K180" s="1">
        <v>0</v>
      </c>
      <c r="L180">
        <v>8</v>
      </c>
      <c r="M180">
        <v>61</v>
      </c>
    </row>
    <row r="181" spans="1:13" ht="12.75">
      <c r="A181" s="1" t="s">
        <v>576</v>
      </c>
      <c r="B181" s="1">
        <v>0</v>
      </c>
      <c r="C181" s="1">
        <v>149.892</v>
      </c>
      <c r="D181" s="1">
        <v>151.34199999999998</v>
      </c>
      <c r="E181" s="1">
        <v>53.645891734061465</v>
      </c>
      <c r="F181" s="1">
        <v>35</v>
      </c>
      <c r="G181" s="3">
        <v>149.892</v>
      </c>
      <c r="H181" s="1">
        <v>0</v>
      </c>
      <c r="I181" s="1">
        <v>2.9</v>
      </c>
      <c r="J181">
        <v>1.45</v>
      </c>
      <c r="K181" s="1">
        <v>0</v>
      </c>
      <c r="L181">
        <v>6</v>
      </c>
      <c r="M181">
        <v>49</v>
      </c>
    </row>
    <row r="182" spans="1:13" ht="12.75">
      <c r="A182" s="1" t="s">
        <v>392</v>
      </c>
      <c r="B182" s="1">
        <v>88709.67741935485</v>
      </c>
      <c r="C182" s="1">
        <v>6217.073999999999</v>
      </c>
      <c r="D182" s="1">
        <v>6218.473999999998</v>
      </c>
      <c r="E182" s="1">
        <v>887096770156.4857</v>
      </c>
      <c r="F182" s="1">
        <v>196</v>
      </c>
      <c r="G182" s="3">
        <v>6217.073999999999</v>
      </c>
      <c r="H182" s="1">
        <v>88709.67741935485</v>
      </c>
      <c r="I182" s="1">
        <v>2.8</v>
      </c>
      <c r="J182">
        <v>1.4</v>
      </c>
      <c r="K182" s="1">
        <v>-1098.9274193548335</v>
      </c>
      <c r="L182">
        <v>3</v>
      </c>
      <c r="M182">
        <v>152</v>
      </c>
    </row>
    <row r="183" spans="1:13" ht="12.75">
      <c r="A183" s="1" t="s">
        <v>624</v>
      </c>
      <c r="B183" s="1">
        <v>0</v>
      </c>
      <c r="C183" s="1">
        <v>266.542</v>
      </c>
      <c r="D183" s="1">
        <v>267.94199999999995</v>
      </c>
      <c r="E183" s="1">
        <v>78.48568857081796</v>
      </c>
      <c r="F183" s="1">
        <v>56</v>
      </c>
      <c r="G183" s="3">
        <v>266.542</v>
      </c>
      <c r="H183" s="1">
        <v>0</v>
      </c>
      <c r="I183" s="1">
        <v>2.8</v>
      </c>
      <c r="J183">
        <v>1.4</v>
      </c>
      <c r="K183" s="1">
        <v>0</v>
      </c>
      <c r="L183">
        <v>6</v>
      </c>
      <c r="M183">
        <v>74</v>
      </c>
    </row>
    <row r="184" spans="1:13" ht="12.75">
      <c r="A184" s="1" t="s">
        <v>634</v>
      </c>
      <c r="B184" s="1">
        <v>0</v>
      </c>
      <c r="C184" s="1">
        <v>270.042</v>
      </c>
      <c r="D184" s="1">
        <v>271.342</v>
      </c>
      <c r="E184" s="1">
        <v>83.16528224433097</v>
      </c>
      <c r="F184" s="1">
        <v>58</v>
      </c>
      <c r="G184" s="3">
        <v>270.042</v>
      </c>
      <c r="H184" s="1">
        <v>0</v>
      </c>
      <c r="I184" s="1">
        <v>2.6</v>
      </c>
      <c r="J184">
        <v>1.3</v>
      </c>
      <c r="K184" s="1">
        <v>0</v>
      </c>
      <c r="L184">
        <v>8</v>
      </c>
      <c r="M184">
        <v>79</v>
      </c>
    </row>
    <row r="185" spans="1:13" ht="12.75">
      <c r="A185" s="1" t="s">
        <v>324</v>
      </c>
      <c r="B185" s="1">
        <v>0</v>
      </c>
      <c r="C185" s="1">
        <v>798.142</v>
      </c>
      <c r="D185" s="1">
        <v>799.442</v>
      </c>
      <c r="E185" s="1">
        <v>121.16528224433097</v>
      </c>
      <c r="F185" s="1">
        <v>90</v>
      </c>
      <c r="G185" s="3">
        <v>798.142</v>
      </c>
      <c r="H185" s="1">
        <v>0</v>
      </c>
      <c r="I185" s="1">
        <v>2.6</v>
      </c>
      <c r="J185">
        <v>1.3</v>
      </c>
      <c r="K185" s="1">
        <v>0</v>
      </c>
      <c r="L185">
        <v>7</v>
      </c>
      <c r="M185">
        <v>117</v>
      </c>
    </row>
    <row r="186" spans="1:13" ht="12.75">
      <c r="A186" s="1" t="s">
        <v>566</v>
      </c>
      <c r="B186" s="1">
        <v>0</v>
      </c>
      <c r="C186" s="1">
        <v>123.242</v>
      </c>
      <c r="D186" s="1">
        <v>124.44200000000001</v>
      </c>
      <c r="E186" s="1">
        <v>47.844875917843964</v>
      </c>
      <c r="F186" s="1">
        <v>28</v>
      </c>
      <c r="G186" s="3">
        <v>123.242</v>
      </c>
      <c r="H186" s="1">
        <v>0</v>
      </c>
      <c r="I186" s="1">
        <v>2.4</v>
      </c>
      <c r="J186">
        <v>1.2</v>
      </c>
      <c r="K186" s="1">
        <v>0</v>
      </c>
      <c r="L186">
        <v>6</v>
      </c>
      <c r="M186">
        <v>44</v>
      </c>
    </row>
    <row r="187" spans="1:13" ht="12.75">
      <c r="A187" s="1" t="s">
        <v>578</v>
      </c>
      <c r="B187" s="1">
        <v>0</v>
      </c>
      <c r="C187" s="1">
        <v>152.492</v>
      </c>
      <c r="D187" s="1">
        <v>153.642</v>
      </c>
      <c r="E187" s="1">
        <v>53.68467275460047</v>
      </c>
      <c r="F187" s="1">
        <v>36</v>
      </c>
      <c r="G187" s="3">
        <v>152.492</v>
      </c>
      <c r="H187" s="1">
        <v>0</v>
      </c>
      <c r="I187" s="1">
        <v>2.3</v>
      </c>
      <c r="J187">
        <v>1.15</v>
      </c>
      <c r="K187" s="1">
        <v>0</v>
      </c>
      <c r="L187">
        <v>9</v>
      </c>
      <c r="M187">
        <v>50</v>
      </c>
    </row>
    <row r="188" spans="1:13" ht="12.75">
      <c r="A188" s="1" t="s">
        <v>357</v>
      </c>
      <c r="B188" s="1">
        <v>0</v>
      </c>
      <c r="C188" s="1">
        <v>862.442</v>
      </c>
      <c r="D188" s="1">
        <v>863.542</v>
      </c>
      <c r="E188" s="1">
        <v>137.52446959135696</v>
      </c>
      <c r="F188" s="1">
        <v>102</v>
      </c>
      <c r="G188" s="3">
        <v>862.442</v>
      </c>
      <c r="H188" s="1">
        <v>0</v>
      </c>
      <c r="I188" s="1">
        <v>2.2</v>
      </c>
      <c r="J188">
        <v>1.1</v>
      </c>
      <c r="K188" s="1">
        <v>0</v>
      </c>
      <c r="L188">
        <v>4</v>
      </c>
      <c r="M188">
        <v>134</v>
      </c>
    </row>
    <row r="189" spans="1:13" ht="12.75">
      <c r="A189" s="1" t="s">
        <v>341</v>
      </c>
      <c r="B189" s="1">
        <v>0</v>
      </c>
      <c r="C189" s="1">
        <v>842.042</v>
      </c>
      <c r="D189" s="1">
        <v>843.042</v>
      </c>
      <c r="E189" s="1">
        <v>129.20406326486997</v>
      </c>
      <c r="F189" s="1">
        <v>98</v>
      </c>
      <c r="G189" s="3">
        <v>842.042</v>
      </c>
      <c r="H189" s="1">
        <v>0</v>
      </c>
      <c r="I189" s="1">
        <v>2</v>
      </c>
      <c r="J189">
        <v>1</v>
      </c>
      <c r="K189" s="1">
        <v>0</v>
      </c>
      <c r="L189">
        <v>2</v>
      </c>
      <c r="M189">
        <v>126</v>
      </c>
    </row>
    <row r="190" spans="1:13" ht="12.75">
      <c r="A190" s="1" t="s">
        <v>532</v>
      </c>
      <c r="B190" s="1">
        <v>0</v>
      </c>
      <c r="C190" s="1">
        <v>59.3</v>
      </c>
      <c r="D190" s="1">
        <v>60.3</v>
      </c>
      <c r="E190" s="1">
        <v>30.204063264869973</v>
      </c>
      <c r="F190" s="1">
        <v>13</v>
      </c>
      <c r="G190" s="3">
        <v>59.3</v>
      </c>
      <c r="H190" s="1">
        <v>0</v>
      </c>
      <c r="I190" s="1">
        <v>2</v>
      </c>
      <c r="J190">
        <v>1</v>
      </c>
      <c r="K190" s="1">
        <v>0</v>
      </c>
      <c r="L190">
        <v>9</v>
      </c>
      <c r="M190">
        <v>27</v>
      </c>
    </row>
    <row r="191" spans="1:13" ht="12.75">
      <c r="A191" s="1" t="s">
        <v>14</v>
      </c>
      <c r="B191" s="1">
        <v>0</v>
      </c>
      <c r="C191" s="1">
        <v>201.74199999999996</v>
      </c>
      <c r="D191" s="1">
        <v>202.74199999999996</v>
      </c>
      <c r="E191" s="1">
        <v>63.20406326486997</v>
      </c>
      <c r="F191" s="1">
        <v>43</v>
      </c>
      <c r="G191" s="3">
        <v>201.74199999999996</v>
      </c>
      <c r="H191" s="1">
        <v>0</v>
      </c>
      <c r="I191" s="1">
        <v>2</v>
      </c>
      <c r="J191">
        <v>1</v>
      </c>
      <c r="K191" s="1">
        <v>0</v>
      </c>
      <c r="L191">
        <v>9</v>
      </c>
      <c r="M191">
        <v>60</v>
      </c>
    </row>
    <row r="192" spans="1:13" ht="12.75">
      <c r="A192" s="1" t="s">
        <v>345</v>
      </c>
      <c r="B192" s="1">
        <v>32258.06451612903</v>
      </c>
      <c r="C192" s="1">
        <v>5885.544</v>
      </c>
      <c r="D192" s="1">
        <v>5886.4439999999995</v>
      </c>
      <c r="E192" s="1">
        <v>322580640130.88367</v>
      </c>
      <c r="F192" s="1">
        <v>181</v>
      </c>
      <c r="G192" s="3">
        <v>5885.544</v>
      </c>
      <c r="H192" s="1">
        <v>32258.06451612903</v>
      </c>
      <c r="I192" s="1">
        <v>1.8</v>
      </c>
      <c r="J192">
        <v>0.9</v>
      </c>
      <c r="K192" s="1">
        <v>0</v>
      </c>
      <c r="L192">
        <v>2</v>
      </c>
      <c r="M192">
        <v>128</v>
      </c>
    </row>
    <row r="193" spans="1:13" ht="12.75">
      <c r="A193" s="1" t="s">
        <v>378</v>
      </c>
      <c r="B193" s="1">
        <v>0</v>
      </c>
      <c r="C193" s="1">
        <v>888.6419999999998</v>
      </c>
      <c r="D193" s="1">
        <v>889.5419999999998</v>
      </c>
      <c r="E193" s="1">
        <v>147.88365693838298</v>
      </c>
      <c r="F193" s="1">
        <v>107</v>
      </c>
      <c r="G193" s="3">
        <v>888.6419999999998</v>
      </c>
      <c r="H193" s="1">
        <v>0</v>
      </c>
      <c r="I193" s="1">
        <v>1.8</v>
      </c>
      <c r="J193">
        <v>0.9</v>
      </c>
      <c r="K193" s="1">
        <v>0</v>
      </c>
      <c r="L193">
        <v>2</v>
      </c>
      <c r="M193">
        <v>145</v>
      </c>
    </row>
    <row r="194" spans="1:13" ht="12.75">
      <c r="A194" s="1" t="s">
        <v>398</v>
      </c>
      <c r="B194" s="1">
        <v>129032.25806451615</v>
      </c>
      <c r="C194" s="1">
        <v>6233.073999999998</v>
      </c>
      <c r="D194" s="1">
        <v>6233.773999999998</v>
      </c>
      <c r="E194" s="1">
        <v>1290322580157.2427</v>
      </c>
      <c r="F194" s="1">
        <v>199</v>
      </c>
      <c r="G194" s="3">
        <v>6233.073999999998</v>
      </c>
      <c r="H194" s="1">
        <v>129032.25806451615</v>
      </c>
      <c r="I194" s="1">
        <v>1.4</v>
      </c>
      <c r="J194">
        <v>0.7</v>
      </c>
      <c r="K194" s="1">
        <v>2.9103830456733704E-11</v>
      </c>
      <c r="L194">
        <v>3</v>
      </c>
      <c r="M194">
        <v>155</v>
      </c>
    </row>
    <row r="195" spans="1:13" ht="12.75">
      <c r="A195" s="1" t="s">
        <v>429</v>
      </c>
      <c r="B195" s="1">
        <v>80645.16129032259</v>
      </c>
      <c r="C195" s="1">
        <v>6202.373999999999</v>
      </c>
      <c r="D195" s="1">
        <v>6203.073999999999</v>
      </c>
      <c r="E195" s="1">
        <v>806451610174.2428</v>
      </c>
      <c r="F195" s="1">
        <v>194</v>
      </c>
      <c r="G195" s="3">
        <v>6202.373999999999</v>
      </c>
      <c r="H195" s="1">
        <v>80645.16129032259</v>
      </c>
      <c r="I195" s="1">
        <v>1.4</v>
      </c>
      <c r="J195">
        <v>0.7</v>
      </c>
      <c r="K195" s="1">
        <v>1.4551915228366852E-11</v>
      </c>
      <c r="L195">
        <v>3</v>
      </c>
      <c r="M195">
        <v>172</v>
      </c>
    </row>
    <row r="196" spans="1:13" ht="12.75">
      <c r="A196" s="1" t="s">
        <v>551</v>
      </c>
      <c r="B196" s="1">
        <v>0</v>
      </c>
      <c r="C196" s="1">
        <v>96.15</v>
      </c>
      <c r="D196" s="1">
        <v>96.8</v>
      </c>
      <c r="E196" s="1">
        <v>38.082641122165484</v>
      </c>
      <c r="F196" s="1">
        <v>22</v>
      </c>
      <c r="G196" s="3">
        <v>96.15</v>
      </c>
      <c r="H196" s="1">
        <v>0</v>
      </c>
      <c r="I196" s="1">
        <v>1.3</v>
      </c>
      <c r="J196">
        <v>0.65</v>
      </c>
      <c r="K196" s="1">
        <v>0</v>
      </c>
      <c r="L196">
        <v>9</v>
      </c>
      <c r="M196">
        <v>36</v>
      </c>
    </row>
    <row r="197" spans="1:13" ht="12.75">
      <c r="A197" s="1" t="s">
        <v>334</v>
      </c>
      <c r="B197" s="1">
        <v>0</v>
      </c>
      <c r="C197" s="1">
        <v>800.292</v>
      </c>
      <c r="D197" s="1">
        <v>800.942</v>
      </c>
      <c r="E197" s="1">
        <v>124.08264112216548</v>
      </c>
      <c r="F197" s="1">
        <v>92</v>
      </c>
      <c r="G197" s="3">
        <v>800.292</v>
      </c>
      <c r="H197" s="1">
        <v>0</v>
      </c>
      <c r="I197" s="1">
        <v>1.3</v>
      </c>
      <c r="J197">
        <v>0.65</v>
      </c>
      <c r="K197" s="1">
        <v>0</v>
      </c>
      <c r="L197">
        <v>1</v>
      </c>
      <c r="M197">
        <v>122</v>
      </c>
    </row>
    <row r="198" spans="1:13" ht="12.75">
      <c r="A198" s="1" t="s">
        <v>166</v>
      </c>
      <c r="B198" s="1">
        <v>0</v>
      </c>
      <c r="C198" s="1">
        <v>199.99199999999996</v>
      </c>
      <c r="D198" s="1">
        <v>200.64199999999997</v>
      </c>
      <c r="E198" s="1">
        <v>56.082641122165484</v>
      </c>
      <c r="F198" s="1">
        <v>41</v>
      </c>
      <c r="G198" s="3">
        <v>199.99199999999996</v>
      </c>
      <c r="H198" s="1">
        <v>0</v>
      </c>
      <c r="I198" s="1">
        <v>1.3</v>
      </c>
      <c r="J198">
        <v>0.65</v>
      </c>
      <c r="K198" s="1">
        <v>0</v>
      </c>
      <c r="L198">
        <v>8</v>
      </c>
      <c r="M198">
        <v>54</v>
      </c>
    </row>
    <row r="199" spans="1:13" ht="12.75">
      <c r="A199" s="1" t="s">
        <v>605</v>
      </c>
      <c r="B199" s="1">
        <v>0</v>
      </c>
      <c r="C199" s="1">
        <v>203.34199999999996</v>
      </c>
      <c r="D199" s="1">
        <v>203.94199999999995</v>
      </c>
      <c r="E199" s="1">
        <v>65.92243795892199</v>
      </c>
      <c r="F199" s="1">
        <v>44</v>
      </c>
      <c r="G199" s="3">
        <v>203.34199999999996</v>
      </c>
      <c r="H199" s="1">
        <v>0</v>
      </c>
      <c r="I199" s="1">
        <v>1.2</v>
      </c>
      <c r="J199">
        <v>0.6</v>
      </c>
      <c r="K199" s="1">
        <v>0</v>
      </c>
      <c r="L199">
        <v>2</v>
      </c>
      <c r="M199">
        <v>64</v>
      </c>
    </row>
    <row r="200" spans="1:13" ht="12.75">
      <c r="A200" s="1" t="s">
        <v>362</v>
      </c>
      <c r="B200" s="1">
        <v>0</v>
      </c>
      <c r="C200" s="1">
        <v>864.092</v>
      </c>
      <c r="D200" s="1">
        <v>864.6419999999999</v>
      </c>
      <c r="E200" s="1">
        <v>138.7622347956785</v>
      </c>
      <c r="F200" s="1">
        <v>103</v>
      </c>
      <c r="G200" s="3">
        <v>864.092</v>
      </c>
      <c r="H200" s="1">
        <v>0</v>
      </c>
      <c r="I200" s="1">
        <v>1.1</v>
      </c>
      <c r="J200">
        <v>0.55</v>
      </c>
      <c r="K200" s="1">
        <v>0</v>
      </c>
      <c r="L200">
        <v>2</v>
      </c>
      <c r="M200">
        <v>137</v>
      </c>
    </row>
    <row r="201" spans="1:13" ht="12.75">
      <c r="A201" s="1" t="s">
        <v>538</v>
      </c>
      <c r="B201" s="1">
        <v>0</v>
      </c>
      <c r="C201" s="1">
        <v>76.8</v>
      </c>
      <c r="D201" s="1">
        <v>77.2</v>
      </c>
      <c r="E201" s="1">
        <v>31.28162530594799</v>
      </c>
      <c r="F201" s="1">
        <v>15</v>
      </c>
      <c r="G201" s="3">
        <v>76.8</v>
      </c>
      <c r="H201" s="1">
        <v>0</v>
      </c>
      <c r="I201" s="1">
        <v>0.8</v>
      </c>
      <c r="J201">
        <v>0.4</v>
      </c>
      <c r="K201" s="1">
        <v>0</v>
      </c>
      <c r="L201">
        <v>9</v>
      </c>
      <c r="M201">
        <v>30</v>
      </c>
    </row>
    <row r="202" spans="1:13" ht="12.75">
      <c r="A202" s="1" t="s">
        <v>638</v>
      </c>
      <c r="B202" s="1">
        <v>0</v>
      </c>
      <c r="C202" s="1">
        <v>268.342</v>
      </c>
      <c r="D202" s="1">
        <v>268.74199999999996</v>
      </c>
      <c r="E202" s="1">
        <v>82.28162530594798</v>
      </c>
      <c r="F202" s="1">
        <v>57</v>
      </c>
      <c r="G202" s="3">
        <v>268.342</v>
      </c>
      <c r="H202" s="1">
        <v>0</v>
      </c>
      <c r="I202" s="1">
        <v>0.8</v>
      </c>
      <c r="J202">
        <v>0.4</v>
      </c>
      <c r="K202" s="1">
        <v>0</v>
      </c>
      <c r="L202">
        <v>5</v>
      </c>
      <c r="M202">
        <v>81</v>
      </c>
    </row>
    <row r="203" spans="1:13" ht="12.75">
      <c r="A203" s="1" t="s">
        <v>298</v>
      </c>
      <c r="B203" s="1">
        <v>0</v>
      </c>
      <c r="C203" s="1">
        <v>525.042</v>
      </c>
      <c r="D203" s="1">
        <v>525.442</v>
      </c>
      <c r="E203" s="1">
        <v>105.28162530594798</v>
      </c>
      <c r="F203" s="1">
        <v>76</v>
      </c>
      <c r="G203" s="3">
        <v>525.042</v>
      </c>
      <c r="H203" s="1">
        <v>0</v>
      </c>
      <c r="I203" s="1">
        <v>0.8</v>
      </c>
      <c r="J203">
        <v>0.4</v>
      </c>
      <c r="K203" s="1">
        <v>0</v>
      </c>
      <c r="L203">
        <v>8</v>
      </c>
      <c r="M203">
        <v>104</v>
      </c>
    </row>
    <row r="204" spans="1:13" ht="12.75">
      <c r="A204" s="1" t="s">
        <v>558</v>
      </c>
      <c r="B204" s="1">
        <v>0</v>
      </c>
      <c r="C204" s="1">
        <v>97.19200000000001</v>
      </c>
      <c r="D204" s="1">
        <v>97.542</v>
      </c>
      <c r="E204" s="1">
        <v>41.12142214270449</v>
      </c>
      <c r="F204" s="1">
        <v>24</v>
      </c>
      <c r="G204" s="3">
        <v>97.19200000000001</v>
      </c>
      <c r="H204" s="1">
        <v>0</v>
      </c>
      <c r="I204" s="1">
        <v>0.7</v>
      </c>
      <c r="J204">
        <v>0.35</v>
      </c>
      <c r="K204" s="1">
        <v>0</v>
      </c>
      <c r="L204">
        <v>6</v>
      </c>
      <c r="M204">
        <v>40</v>
      </c>
    </row>
    <row r="205" spans="1:13" ht="12.75">
      <c r="A205" s="1" t="s">
        <v>360</v>
      </c>
      <c r="B205" s="1">
        <v>0</v>
      </c>
      <c r="C205" s="1">
        <v>860.992</v>
      </c>
      <c r="D205" s="1">
        <v>861.342</v>
      </c>
      <c r="E205" s="1">
        <v>137.1214221427045</v>
      </c>
      <c r="F205" s="1">
        <v>101</v>
      </c>
      <c r="G205" s="3">
        <v>860.992</v>
      </c>
      <c r="H205" s="1">
        <v>0</v>
      </c>
      <c r="I205" s="1">
        <v>0.7</v>
      </c>
      <c r="J205">
        <v>0.35</v>
      </c>
      <c r="K205" s="1">
        <v>0</v>
      </c>
      <c r="L205">
        <v>2</v>
      </c>
      <c r="M205">
        <v>136</v>
      </c>
    </row>
    <row r="206" spans="1:13" ht="12.75">
      <c r="A206" s="1" t="s">
        <v>396</v>
      </c>
      <c r="B206" s="1">
        <v>0</v>
      </c>
      <c r="C206" s="1">
        <v>1069.0919999999999</v>
      </c>
      <c r="D206" s="1">
        <v>1069.4419999999998</v>
      </c>
      <c r="E206" s="1">
        <v>155.1214221427045</v>
      </c>
      <c r="F206" s="1">
        <v>114</v>
      </c>
      <c r="G206" s="3">
        <v>1069.0919999999999</v>
      </c>
      <c r="H206" s="1">
        <v>0</v>
      </c>
      <c r="I206" s="1">
        <v>0.7</v>
      </c>
      <c r="J206">
        <v>0.35</v>
      </c>
      <c r="K206" s="1">
        <v>0</v>
      </c>
      <c r="L206">
        <v>2</v>
      </c>
      <c r="M206">
        <v>154</v>
      </c>
    </row>
    <row r="207" spans="1:13" ht="12.75">
      <c r="A207" s="1" t="s">
        <v>404</v>
      </c>
      <c r="B207" s="1">
        <v>0</v>
      </c>
      <c r="C207" s="1">
        <v>1069.792</v>
      </c>
      <c r="D207" s="1">
        <v>1070.1419999999998</v>
      </c>
      <c r="E207" s="1">
        <v>159.1214221427045</v>
      </c>
      <c r="F207" s="1">
        <v>115</v>
      </c>
      <c r="G207" s="3">
        <v>1069.792</v>
      </c>
      <c r="H207" s="1">
        <v>0</v>
      </c>
      <c r="I207" s="1">
        <v>0.7</v>
      </c>
      <c r="J207">
        <v>0.35</v>
      </c>
      <c r="K207" s="1">
        <v>0</v>
      </c>
      <c r="L207">
        <v>5</v>
      </c>
      <c r="M207">
        <v>158</v>
      </c>
    </row>
    <row r="208" spans="1:13" ht="12.75">
      <c r="A208" s="1" t="s">
        <v>572</v>
      </c>
      <c r="B208" s="1">
        <v>0</v>
      </c>
      <c r="C208" s="1">
        <v>124.742</v>
      </c>
      <c r="D208" s="1">
        <v>125.042</v>
      </c>
      <c r="E208" s="1">
        <v>47.961218979460995</v>
      </c>
      <c r="F208" s="1">
        <v>29</v>
      </c>
      <c r="G208" s="3">
        <v>124.742</v>
      </c>
      <c r="H208" s="1">
        <v>0</v>
      </c>
      <c r="I208" s="1">
        <v>0.6</v>
      </c>
      <c r="J208">
        <v>0.3</v>
      </c>
      <c r="K208" s="1">
        <v>0</v>
      </c>
      <c r="L208">
        <v>6</v>
      </c>
      <c r="M208">
        <v>47</v>
      </c>
    </row>
    <row r="209" spans="1:13" ht="12.75">
      <c r="A209" s="1" t="s">
        <v>300</v>
      </c>
      <c r="B209" s="1">
        <v>64516.12903225806</v>
      </c>
      <c r="C209" s="1">
        <v>6075.423999999999</v>
      </c>
      <c r="D209" s="1">
        <v>6075.673999999999</v>
      </c>
      <c r="E209" s="1">
        <v>645161290105.801</v>
      </c>
      <c r="F209" s="1">
        <v>189</v>
      </c>
      <c r="G209" s="3">
        <v>6075.423999999999</v>
      </c>
      <c r="H209" s="1">
        <v>64516.12903225806</v>
      </c>
      <c r="I209" s="1">
        <v>0.5</v>
      </c>
      <c r="J209">
        <v>0.25</v>
      </c>
      <c r="K209" s="1">
        <v>-2202.9873772791034</v>
      </c>
      <c r="L209">
        <v>3</v>
      </c>
      <c r="M209">
        <v>105</v>
      </c>
    </row>
    <row r="210" spans="1:13" ht="12.75">
      <c r="A210" s="1" t="s">
        <v>308</v>
      </c>
      <c r="B210" s="1">
        <v>0</v>
      </c>
      <c r="C210" s="1">
        <v>618.592</v>
      </c>
      <c r="D210" s="1">
        <v>618.842</v>
      </c>
      <c r="E210" s="1">
        <v>109.8010158162175</v>
      </c>
      <c r="F210" s="1">
        <v>81</v>
      </c>
      <c r="G210" s="3">
        <v>618.592</v>
      </c>
      <c r="H210" s="1">
        <v>0</v>
      </c>
      <c r="I210" s="1">
        <v>0.5</v>
      </c>
      <c r="J210">
        <v>0.25</v>
      </c>
      <c r="K210" s="1">
        <v>0</v>
      </c>
      <c r="L210">
        <v>1</v>
      </c>
      <c r="M210">
        <v>109</v>
      </c>
    </row>
    <row r="211" spans="1:13" ht="12.75">
      <c r="A211" s="1" t="s">
        <v>337</v>
      </c>
      <c r="B211" s="1">
        <v>0</v>
      </c>
      <c r="C211" s="1">
        <v>801.192</v>
      </c>
      <c r="D211" s="1">
        <v>801.442</v>
      </c>
      <c r="E211" s="1">
        <v>124.8010158162175</v>
      </c>
      <c r="F211" s="1">
        <v>93</v>
      </c>
      <c r="G211" s="3">
        <v>801.192</v>
      </c>
      <c r="H211" s="1">
        <v>0</v>
      </c>
      <c r="I211" s="1">
        <v>0.5</v>
      </c>
      <c r="J211">
        <v>0.25</v>
      </c>
      <c r="K211" s="1">
        <v>0</v>
      </c>
      <c r="L211">
        <v>5</v>
      </c>
      <c r="M211">
        <v>124</v>
      </c>
    </row>
    <row r="212" spans="1:13" ht="12.75">
      <c r="A212" s="1" t="s">
        <v>509</v>
      </c>
      <c r="B212" s="1">
        <v>0</v>
      </c>
      <c r="C212" s="1">
        <v>5</v>
      </c>
      <c r="D212" s="1">
        <v>5.2</v>
      </c>
      <c r="E212" s="1">
        <v>15.640812652973995</v>
      </c>
      <c r="F212" s="1">
        <v>3</v>
      </c>
      <c r="G212" s="3">
        <v>5</v>
      </c>
      <c r="H212" s="1">
        <v>0</v>
      </c>
      <c r="I212" s="1">
        <v>0.4</v>
      </c>
      <c r="J212">
        <v>0.2</v>
      </c>
      <c r="K212" s="1">
        <v>0</v>
      </c>
      <c r="L212">
        <v>11</v>
      </c>
      <c r="M212">
        <v>15</v>
      </c>
    </row>
    <row r="213" spans="1:13" ht="12.75">
      <c r="A213" s="1" t="s">
        <v>540</v>
      </c>
      <c r="B213" s="1">
        <v>0</v>
      </c>
      <c r="C213" s="1">
        <v>77.4</v>
      </c>
      <c r="D213" s="1">
        <v>77.6</v>
      </c>
      <c r="E213" s="1">
        <v>31.640812652973995</v>
      </c>
      <c r="F213" s="1">
        <v>16</v>
      </c>
      <c r="G213" s="3">
        <v>77.4</v>
      </c>
      <c r="H213" s="1">
        <v>0</v>
      </c>
      <c r="I213" s="1">
        <v>0.4</v>
      </c>
      <c r="J213">
        <v>0.2</v>
      </c>
      <c r="K213" s="1">
        <v>0</v>
      </c>
      <c r="L213">
        <v>11</v>
      </c>
      <c r="M213">
        <v>31</v>
      </c>
    </row>
    <row r="214" spans="1:13" ht="12.75">
      <c r="A214" s="1" t="s">
        <v>610</v>
      </c>
      <c r="B214" s="1">
        <v>0</v>
      </c>
      <c r="C214" s="1">
        <v>212.64199999999997</v>
      </c>
      <c r="D214" s="1">
        <v>212.84199999999996</v>
      </c>
      <c r="E214" s="1">
        <v>67.64081265297399</v>
      </c>
      <c r="F214" s="1">
        <v>47</v>
      </c>
      <c r="G214" s="3">
        <v>212.64199999999997</v>
      </c>
      <c r="H214" s="1">
        <v>0</v>
      </c>
      <c r="I214" s="1">
        <v>0.4</v>
      </c>
      <c r="J214">
        <v>0.2</v>
      </c>
      <c r="K214" s="1">
        <v>0</v>
      </c>
      <c r="L214">
        <v>8</v>
      </c>
      <c r="M214">
        <v>67</v>
      </c>
    </row>
    <row r="215" spans="1:13" ht="12.75">
      <c r="A215" s="1" t="s">
        <v>580</v>
      </c>
      <c r="B215" s="1">
        <v>0</v>
      </c>
      <c r="C215" s="1">
        <v>144.192</v>
      </c>
      <c r="D215" s="1">
        <v>144.342</v>
      </c>
      <c r="E215" s="1">
        <v>51.4806094897305</v>
      </c>
      <c r="F215" s="1">
        <v>33</v>
      </c>
      <c r="G215" s="3">
        <v>144.192</v>
      </c>
      <c r="H215" s="1">
        <v>0</v>
      </c>
      <c r="I215" s="1">
        <v>0.3</v>
      </c>
      <c r="J215">
        <v>0.15</v>
      </c>
      <c r="K215" s="1">
        <v>0</v>
      </c>
      <c r="L215">
        <v>10</v>
      </c>
      <c r="M215">
        <v>51</v>
      </c>
    </row>
    <row r="216" spans="1:13" ht="12.75">
      <c r="A216" s="1" t="s">
        <v>536</v>
      </c>
      <c r="B216" s="1">
        <v>0</v>
      </c>
      <c r="C216" s="1">
        <v>58.15</v>
      </c>
      <c r="D216" s="1">
        <v>58.3</v>
      </c>
      <c r="E216" s="1">
        <v>29.480609489730497</v>
      </c>
      <c r="F216" s="1">
        <v>12</v>
      </c>
      <c r="G216" s="3">
        <v>58.15</v>
      </c>
      <c r="H216" s="1">
        <v>0</v>
      </c>
      <c r="I216" s="1">
        <v>0.3</v>
      </c>
      <c r="J216">
        <v>0.15</v>
      </c>
      <c r="K216" s="1">
        <v>0</v>
      </c>
      <c r="L216">
        <v>8</v>
      </c>
      <c r="M216">
        <v>29</v>
      </c>
    </row>
    <row r="217" spans="1:13" ht="12.75">
      <c r="A217" s="1" t="s">
        <v>290</v>
      </c>
      <c r="B217" s="1">
        <v>0</v>
      </c>
      <c r="C217" s="1">
        <v>430.892</v>
      </c>
      <c r="D217" s="1">
        <v>431.042</v>
      </c>
      <c r="E217" s="1">
        <v>99.4806094897305</v>
      </c>
      <c r="F217" s="1">
        <v>71</v>
      </c>
      <c r="G217" s="3">
        <v>430.892</v>
      </c>
      <c r="H217" s="1">
        <v>0</v>
      </c>
      <c r="I217" s="1">
        <v>0.3</v>
      </c>
      <c r="J217">
        <v>0.15</v>
      </c>
      <c r="K217" s="1">
        <v>0</v>
      </c>
      <c r="L217">
        <v>8</v>
      </c>
      <c r="M217">
        <v>99</v>
      </c>
    </row>
    <row r="218" spans="1:13" ht="12.75">
      <c r="A218" s="1" t="s">
        <v>544</v>
      </c>
      <c r="B218" s="1">
        <v>0</v>
      </c>
      <c r="C218" s="1">
        <v>88.25</v>
      </c>
      <c r="D218" s="1">
        <v>88.4</v>
      </c>
      <c r="E218" s="1">
        <v>33.4806094897305</v>
      </c>
      <c r="F218" s="1">
        <v>19</v>
      </c>
      <c r="G218" s="3">
        <v>88.25</v>
      </c>
      <c r="H218" s="1">
        <v>0</v>
      </c>
      <c r="I218" s="1">
        <v>0.3</v>
      </c>
      <c r="J218">
        <v>0.15</v>
      </c>
      <c r="K218" s="1">
        <v>0</v>
      </c>
      <c r="L218">
        <v>5</v>
      </c>
      <c r="M218">
        <v>33</v>
      </c>
    </row>
    <row r="219" spans="1:13" ht="12.75">
      <c r="A219" s="1" t="s">
        <v>493</v>
      </c>
      <c r="B219" s="1">
        <v>0</v>
      </c>
      <c r="C219" s="1">
        <v>0.15</v>
      </c>
      <c r="D219" s="1">
        <v>0.3</v>
      </c>
      <c r="E219" s="1">
        <v>7.4806094897304956</v>
      </c>
      <c r="F219" s="1">
        <v>1</v>
      </c>
      <c r="G219" s="3">
        <v>0.15</v>
      </c>
      <c r="H219" s="1">
        <v>0</v>
      </c>
      <c r="I219" s="1">
        <v>0.3</v>
      </c>
      <c r="J219">
        <v>0.15</v>
      </c>
      <c r="K219" s="1">
        <v>0</v>
      </c>
      <c r="L219">
        <v>11</v>
      </c>
      <c r="M219">
        <v>7</v>
      </c>
    </row>
    <row r="220" spans="1:13" ht="12.75">
      <c r="A220" s="1" t="s">
        <v>644</v>
      </c>
      <c r="B220" s="1">
        <v>0</v>
      </c>
      <c r="C220" s="1">
        <v>271.49199999999996</v>
      </c>
      <c r="D220" s="1">
        <v>271.64199999999994</v>
      </c>
      <c r="E220" s="1">
        <v>84.4806094897305</v>
      </c>
      <c r="F220" s="1">
        <v>59</v>
      </c>
      <c r="G220" s="3">
        <v>271.49199999999996</v>
      </c>
      <c r="H220" s="1">
        <v>0</v>
      </c>
      <c r="I220" s="1">
        <v>0.3</v>
      </c>
      <c r="J220">
        <v>0.15</v>
      </c>
      <c r="K220" s="1">
        <v>0</v>
      </c>
      <c r="L220">
        <v>4</v>
      </c>
      <c r="M220">
        <v>84</v>
      </c>
    </row>
    <row r="221" spans="1:13" ht="12.75">
      <c r="A221" s="1" t="s">
        <v>150</v>
      </c>
      <c r="B221" s="1">
        <v>0</v>
      </c>
      <c r="C221" s="1">
        <v>1387.5414999999996</v>
      </c>
      <c r="D221" s="1">
        <v>1387.6779999999997</v>
      </c>
      <c r="E221" s="1">
        <v>200.43735463565474</v>
      </c>
      <c r="F221" s="1">
        <v>149</v>
      </c>
      <c r="G221" s="3">
        <v>1387.5414999999996</v>
      </c>
      <c r="H221" s="1">
        <v>0</v>
      </c>
      <c r="I221" s="1">
        <v>0.273</v>
      </c>
      <c r="J221">
        <v>0.1365</v>
      </c>
      <c r="K221" s="1">
        <v>0</v>
      </c>
      <c r="L221">
        <v>3</v>
      </c>
      <c r="M221">
        <v>200</v>
      </c>
    </row>
    <row r="222" spans="1:13" ht="12.75">
      <c r="A222" s="1" t="s">
        <v>626</v>
      </c>
      <c r="B222" s="1">
        <v>0</v>
      </c>
      <c r="C222" s="1">
        <v>255.14199999999997</v>
      </c>
      <c r="D222" s="1">
        <v>255.24199999999996</v>
      </c>
      <c r="E222" s="1">
        <v>75.320406326487</v>
      </c>
      <c r="F222" s="1">
        <v>54</v>
      </c>
      <c r="G222" s="3">
        <v>255.14199999999997</v>
      </c>
      <c r="H222" s="1">
        <v>0</v>
      </c>
      <c r="I222" s="1">
        <v>0.2</v>
      </c>
      <c r="J222">
        <v>0.1</v>
      </c>
      <c r="K222" s="1">
        <v>0</v>
      </c>
      <c r="L222">
        <v>5</v>
      </c>
      <c r="M222">
        <v>75</v>
      </c>
    </row>
    <row r="223" spans="1:13" ht="12.75">
      <c r="A223" s="1" t="s">
        <v>18</v>
      </c>
      <c r="B223" s="1">
        <v>0</v>
      </c>
      <c r="C223" s="1">
        <v>799.542</v>
      </c>
      <c r="D223" s="1">
        <v>799.642</v>
      </c>
      <c r="E223" s="1">
        <v>123.320406326487</v>
      </c>
      <c r="F223" s="1">
        <v>91</v>
      </c>
      <c r="G223" s="3">
        <v>799.542</v>
      </c>
      <c r="H223" s="1">
        <v>0</v>
      </c>
      <c r="I223" s="1">
        <v>0.2</v>
      </c>
      <c r="J223">
        <v>0.1</v>
      </c>
      <c r="K223" s="1">
        <v>0</v>
      </c>
      <c r="L223">
        <v>1</v>
      </c>
      <c r="M223">
        <v>123</v>
      </c>
    </row>
    <row r="224" spans="1:13" ht="12.75">
      <c r="A224" s="1" t="s">
        <v>347</v>
      </c>
      <c r="B224" s="1">
        <v>0</v>
      </c>
      <c r="C224" s="1">
        <v>843.142</v>
      </c>
      <c r="D224" s="1">
        <v>843.2420000000001</v>
      </c>
      <c r="E224" s="1">
        <v>129.320406326487</v>
      </c>
      <c r="F224" s="1">
        <v>99</v>
      </c>
      <c r="G224" s="3">
        <v>843.142</v>
      </c>
      <c r="H224" s="1">
        <v>0</v>
      </c>
      <c r="I224" s="1">
        <v>0.2</v>
      </c>
      <c r="J224">
        <v>0.1</v>
      </c>
      <c r="K224" s="1">
        <v>0</v>
      </c>
      <c r="L224">
        <v>5</v>
      </c>
      <c r="M224">
        <v>129</v>
      </c>
    </row>
    <row r="225" spans="1:13" ht="12.75">
      <c r="A225" s="1" t="s">
        <v>24</v>
      </c>
      <c r="B225" s="1">
        <v>0</v>
      </c>
      <c r="C225" s="1">
        <v>1287.4059999999997</v>
      </c>
      <c r="D225" s="1">
        <v>1287.46</v>
      </c>
      <c r="E225" s="1">
        <v>189.173019416303</v>
      </c>
      <c r="F225" s="1">
        <v>137</v>
      </c>
      <c r="G225" s="3">
        <v>1287.4059999999997</v>
      </c>
      <c r="H225" s="1">
        <v>0</v>
      </c>
      <c r="I225" s="1">
        <v>0.108</v>
      </c>
      <c r="J225">
        <v>0.054</v>
      </c>
      <c r="K225" s="1">
        <v>0</v>
      </c>
      <c r="L225">
        <v>5</v>
      </c>
      <c r="M225">
        <v>189</v>
      </c>
    </row>
    <row r="226" spans="1:13" ht="12.75">
      <c r="A226" s="1" t="s">
        <v>167</v>
      </c>
      <c r="B226" s="1">
        <v>0</v>
      </c>
      <c r="C226" s="1">
        <v>199.29199999999997</v>
      </c>
      <c r="D226" s="1">
        <v>199.34199999999998</v>
      </c>
      <c r="E226" s="1">
        <v>55.1602031632435</v>
      </c>
      <c r="F226" s="1">
        <v>40</v>
      </c>
      <c r="G226" s="3">
        <v>199.29199999999997</v>
      </c>
      <c r="H226" s="1">
        <v>0</v>
      </c>
      <c r="I226" s="1">
        <v>0.1</v>
      </c>
      <c r="J226">
        <v>0.05</v>
      </c>
      <c r="K226" s="1">
        <v>0</v>
      </c>
      <c r="L226">
        <v>8</v>
      </c>
      <c r="M226">
        <v>55</v>
      </c>
    </row>
    <row r="227" spans="1:13" ht="12.75">
      <c r="A227" s="1" t="s">
        <v>665</v>
      </c>
      <c r="B227" s="1">
        <v>0</v>
      </c>
      <c r="C227" s="1">
        <v>362.392</v>
      </c>
      <c r="D227" s="1">
        <v>362.442</v>
      </c>
      <c r="E227" s="1">
        <v>95.1602031632435</v>
      </c>
      <c r="F227" s="1">
        <v>67</v>
      </c>
      <c r="G227" s="3">
        <v>362.392</v>
      </c>
      <c r="H227" s="1">
        <v>0</v>
      </c>
      <c r="I227" s="1">
        <v>0.1</v>
      </c>
      <c r="J227">
        <v>0.05</v>
      </c>
      <c r="K227" s="1">
        <v>0</v>
      </c>
      <c r="L227">
        <v>8</v>
      </c>
      <c r="M227">
        <v>95</v>
      </c>
    </row>
    <row r="228" spans="1:13" ht="12.75">
      <c r="A228" s="1" t="s">
        <v>661</v>
      </c>
      <c r="B228" s="1">
        <v>0</v>
      </c>
      <c r="C228" s="1">
        <v>319.492</v>
      </c>
      <c r="D228" s="1">
        <v>319.54200000000003</v>
      </c>
      <c r="E228" s="1">
        <v>93.1602031632435</v>
      </c>
      <c r="F228" s="1">
        <v>64</v>
      </c>
      <c r="G228" s="3">
        <v>319.492</v>
      </c>
      <c r="H228" s="1">
        <v>0</v>
      </c>
      <c r="I228" s="1">
        <v>0.1</v>
      </c>
      <c r="J228">
        <v>0.05</v>
      </c>
      <c r="K228" s="1">
        <v>0</v>
      </c>
      <c r="L228">
        <v>8</v>
      </c>
      <c r="M228">
        <v>93</v>
      </c>
    </row>
    <row r="229" spans="1:13" ht="12.75">
      <c r="A229" s="1" t="s">
        <v>618</v>
      </c>
      <c r="B229" s="1">
        <v>0</v>
      </c>
      <c r="C229" s="1">
        <v>250.89199999999997</v>
      </c>
      <c r="D229" s="1">
        <v>250.94199999999998</v>
      </c>
      <c r="E229" s="1">
        <v>71.1602031632435</v>
      </c>
      <c r="F229" s="1">
        <v>52</v>
      </c>
      <c r="G229" s="3">
        <v>250.89199999999997</v>
      </c>
      <c r="H229" s="1">
        <v>0</v>
      </c>
      <c r="I229" s="1">
        <v>0.1</v>
      </c>
      <c r="J229">
        <v>0.05</v>
      </c>
      <c r="K229" s="1">
        <v>0</v>
      </c>
      <c r="L229">
        <v>8</v>
      </c>
      <c r="M229">
        <v>71</v>
      </c>
    </row>
    <row r="230" spans="1:13" ht="12.75">
      <c r="A230" s="1" t="s">
        <v>15</v>
      </c>
      <c r="B230" s="1">
        <v>0</v>
      </c>
      <c r="C230" s="1">
        <v>319.392</v>
      </c>
      <c r="D230" s="1">
        <v>319.442</v>
      </c>
      <c r="E230" s="1">
        <v>87.1602031632435</v>
      </c>
      <c r="F230" s="1">
        <v>63</v>
      </c>
      <c r="G230" s="3">
        <v>319.392</v>
      </c>
      <c r="H230" s="1">
        <v>0</v>
      </c>
      <c r="I230" s="1">
        <v>0.1</v>
      </c>
      <c r="J230">
        <v>0.05</v>
      </c>
      <c r="K230" s="1">
        <v>0</v>
      </c>
      <c r="L230">
        <v>8</v>
      </c>
      <c r="M230">
        <v>87</v>
      </c>
    </row>
    <row r="231" spans="1:13" ht="12.75">
      <c r="A231" s="1" t="s">
        <v>549</v>
      </c>
      <c r="B231" s="1">
        <v>0</v>
      </c>
      <c r="C231" s="1">
        <v>95.45</v>
      </c>
      <c r="D231" s="1">
        <v>95.5</v>
      </c>
      <c r="E231" s="1">
        <v>35.1602031632435</v>
      </c>
      <c r="F231" s="1">
        <v>21</v>
      </c>
      <c r="G231" s="3">
        <v>95.45</v>
      </c>
      <c r="H231" s="1">
        <v>0</v>
      </c>
      <c r="I231" s="1">
        <v>0.1</v>
      </c>
      <c r="J231">
        <v>0.05</v>
      </c>
      <c r="K231" s="1">
        <v>0</v>
      </c>
      <c r="L231">
        <v>2</v>
      </c>
      <c r="M231">
        <v>35</v>
      </c>
    </row>
    <row r="232" spans="1:13" ht="12.75">
      <c r="A232" s="1" t="s">
        <v>603</v>
      </c>
      <c r="B232" s="1">
        <v>0</v>
      </c>
      <c r="C232" s="1">
        <v>200.69199999999995</v>
      </c>
      <c r="D232" s="1">
        <v>200.74199999999996</v>
      </c>
      <c r="E232" s="1">
        <v>63.1602031632435</v>
      </c>
      <c r="F232" s="1">
        <v>42</v>
      </c>
      <c r="G232" s="3">
        <v>200.69199999999995</v>
      </c>
      <c r="H232" s="1">
        <v>0</v>
      </c>
      <c r="I232" s="1">
        <v>0.1</v>
      </c>
      <c r="J232">
        <v>0.05</v>
      </c>
      <c r="K232" s="1">
        <v>0</v>
      </c>
      <c r="L232">
        <v>5</v>
      </c>
      <c r="M232">
        <v>63</v>
      </c>
    </row>
    <row r="233" spans="1:13" ht="12.75">
      <c r="A233" s="1" t="s">
        <v>454</v>
      </c>
      <c r="B233" s="1">
        <v>0</v>
      </c>
      <c r="C233" s="1">
        <v>1249.0234999999998</v>
      </c>
      <c r="D233" s="1">
        <v>1249.0669999999998</v>
      </c>
      <c r="E233" s="1">
        <v>185.13937675202183</v>
      </c>
      <c r="F233" s="1">
        <v>132</v>
      </c>
      <c r="G233" s="3">
        <v>1249.0234999999998</v>
      </c>
      <c r="H233" s="1">
        <v>0</v>
      </c>
      <c r="I233" s="1">
        <v>0.087</v>
      </c>
      <c r="J233">
        <v>0.0435</v>
      </c>
      <c r="K233" s="1">
        <v>0</v>
      </c>
      <c r="L233">
        <v>5</v>
      </c>
      <c r="M233">
        <v>185</v>
      </c>
    </row>
    <row r="234" spans="1:13" ht="12.75">
      <c r="A234" s="1" t="s">
        <v>443</v>
      </c>
      <c r="B234" s="1">
        <v>0</v>
      </c>
      <c r="C234" s="1">
        <v>1200.9764999999998</v>
      </c>
      <c r="D234" s="1">
        <v>1201.0109999999997</v>
      </c>
      <c r="E234" s="1">
        <v>179.110540182638</v>
      </c>
      <c r="F234" s="1">
        <v>124</v>
      </c>
      <c r="G234" s="3">
        <v>1200.9764999999998</v>
      </c>
      <c r="H234" s="1">
        <v>0</v>
      </c>
      <c r="I234" s="1">
        <v>0.069</v>
      </c>
      <c r="J234">
        <v>0.0345</v>
      </c>
      <c r="K234" s="1">
        <v>0</v>
      </c>
      <c r="L234">
        <v>11</v>
      </c>
      <c r="M234">
        <v>179</v>
      </c>
    </row>
    <row r="235" spans="1:13" ht="12.75">
      <c r="A235" s="1" t="s">
        <v>460</v>
      </c>
      <c r="B235" s="1">
        <v>0</v>
      </c>
      <c r="C235" s="1">
        <v>1287.3259999999998</v>
      </c>
      <c r="D235" s="1">
        <v>1287.3519999999999</v>
      </c>
      <c r="E235" s="1">
        <v>188.08330564488662</v>
      </c>
      <c r="F235" s="1">
        <v>136</v>
      </c>
      <c r="G235" s="3">
        <v>1287.3259999999998</v>
      </c>
      <c r="H235" s="1">
        <v>0</v>
      </c>
      <c r="I235" s="1">
        <v>0.052</v>
      </c>
      <c r="J235">
        <v>0.026</v>
      </c>
      <c r="K235" s="1">
        <v>0</v>
      </c>
      <c r="L235">
        <v>5</v>
      </c>
      <c r="M235">
        <v>188</v>
      </c>
    </row>
    <row r="236" spans="1:13" ht="12.75">
      <c r="A236" s="1" t="s">
        <v>448</v>
      </c>
      <c r="B236" s="1">
        <v>0</v>
      </c>
      <c r="C236" s="1">
        <v>1225.6539999999998</v>
      </c>
      <c r="D236" s="1">
        <v>1225.6789999999999</v>
      </c>
      <c r="E236" s="1">
        <v>182.08010158162176</v>
      </c>
      <c r="F236" s="1">
        <v>127</v>
      </c>
      <c r="G236" s="3">
        <v>1225.6539999999998</v>
      </c>
      <c r="H236" s="1">
        <v>0</v>
      </c>
      <c r="I236" s="1">
        <v>0.05</v>
      </c>
      <c r="J236">
        <v>0.025</v>
      </c>
      <c r="K236" s="1">
        <v>0</v>
      </c>
      <c r="L236">
        <v>10</v>
      </c>
      <c r="M236">
        <v>182</v>
      </c>
    </row>
    <row r="237" spans="1:13" ht="12.75">
      <c r="A237" s="1" t="s">
        <v>165</v>
      </c>
      <c r="B237" s="1">
        <v>0</v>
      </c>
      <c r="C237" s="1">
        <v>96.82100000000001</v>
      </c>
      <c r="D237" s="1">
        <v>96.84200000000001</v>
      </c>
      <c r="E237" s="1">
        <v>39.06728532856227</v>
      </c>
      <c r="F237" s="1">
        <v>23</v>
      </c>
      <c r="G237" s="3">
        <v>96.82100000000001</v>
      </c>
      <c r="H237" s="1">
        <v>0</v>
      </c>
      <c r="I237" s="1">
        <v>0.042</v>
      </c>
      <c r="J237">
        <v>0.021</v>
      </c>
      <c r="K237" s="1">
        <v>0</v>
      </c>
      <c r="L237">
        <v>8</v>
      </c>
      <c r="M237">
        <v>39</v>
      </c>
    </row>
    <row r="238" spans="1:13" ht="12.75">
      <c r="A238" s="1" t="s">
        <v>463</v>
      </c>
      <c r="B238" s="1">
        <v>0</v>
      </c>
      <c r="C238" s="1">
        <v>1303.8769999999997</v>
      </c>
      <c r="D238" s="1">
        <v>1303.8939999999998</v>
      </c>
      <c r="E238" s="1">
        <v>190.0544690755028</v>
      </c>
      <c r="F238" s="1">
        <v>139</v>
      </c>
      <c r="G238" s="3">
        <v>1303.8769999999997</v>
      </c>
      <c r="H238" s="1">
        <v>0</v>
      </c>
      <c r="I238" s="1">
        <v>0.034</v>
      </c>
      <c r="J238">
        <v>0.017</v>
      </c>
      <c r="K238" s="1">
        <v>0</v>
      </c>
      <c r="L238">
        <v>11</v>
      </c>
      <c r="M238">
        <v>190</v>
      </c>
    </row>
    <row r="239" spans="1:13" ht="12.75">
      <c r="A239" s="1" t="s">
        <v>458</v>
      </c>
      <c r="B239" s="1">
        <v>0</v>
      </c>
      <c r="C239" s="1">
        <v>1274.0834999999997</v>
      </c>
      <c r="D239" s="1">
        <v>1274.1</v>
      </c>
      <c r="E239" s="1">
        <v>187.05286704387035</v>
      </c>
      <c r="F239" s="1">
        <v>134</v>
      </c>
      <c r="G239" s="3">
        <v>1274.0834999999997</v>
      </c>
      <c r="H239" s="1">
        <v>0</v>
      </c>
      <c r="I239" s="1">
        <v>0.033</v>
      </c>
      <c r="J239">
        <v>0.0165</v>
      </c>
      <c r="K239" s="1">
        <v>0</v>
      </c>
      <c r="L239">
        <v>11</v>
      </c>
      <c r="M239">
        <v>187</v>
      </c>
    </row>
    <row r="240" spans="1:13" ht="12.75">
      <c r="A240" s="1" t="s">
        <v>473</v>
      </c>
      <c r="B240" s="1">
        <v>0</v>
      </c>
      <c r="C240" s="1">
        <v>1351.9814999999996</v>
      </c>
      <c r="D240" s="1">
        <v>1351.995</v>
      </c>
      <c r="E240" s="1">
        <v>195.04325485407574</v>
      </c>
      <c r="F240" s="1">
        <v>145</v>
      </c>
      <c r="G240" s="3">
        <v>1351.9814999999996</v>
      </c>
      <c r="H240" s="1">
        <v>0</v>
      </c>
      <c r="I240" s="1">
        <v>0.027</v>
      </c>
      <c r="J240">
        <v>0.0135</v>
      </c>
      <c r="K240" s="1">
        <v>0</v>
      </c>
      <c r="L240">
        <v>11</v>
      </c>
      <c r="M240">
        <v>195</v>
      </c>
    </row>
    <row r="241" spans="1:13" ht="12.75">
      <c r="A241" s="1" t="s">
        <v>469</v>
      </c>
      <c r="B241" s="1">
        <v>0</v>
      </c>
      <c r="C241" s="1">
        <v>1351.9579999999996</v>
      </c>
      <c r="D241" s="1">
        <v>1351.9679999999996</v>
      </c>
      <c r="E241" s="1">
        <v>193.0320406326487</v>
      </c>
      <c r="F241" s="1">
        <v>144</v>
      </c>
      <c r="G241" s="3">
        <v>1351.9579999999996</v>
      </c>
      <c r="H241" s="1">
        <v>0</v>
      </c>
      <c r="I241" s="1">
        <v>0.02</v>
      </c>
      <c r="J241">
        <v>0.01</v>
      </c>
      <c r="K241" s="1">
        <v>0</v>
      </c>
      <c r="L241">
        <v>5</v>
      </c>
      <c r="M241">
        <v>193</v>
      </c>
    </row>
    <row r="242" spans="1:13" ht="12.75">
      <c r="A242" s="1" t="s">
        <v>445</v>
      </c>
      <c r="B242" s="1">
        <v>0</v>
      </c>
      <c r="C242" s="1">
        <v>1225.62</v>
      </c>
      <c r="D242" s="1">
        <v>1225.6289999999997</v>
      </c>
      <c r="E242" s="1">
        <v>180.02883656938383</v>
      </c>
      <c r="F242" s="1">
        <v>126</v>
      </c>
      <c r="G242" s="3">
        <v>1225.62</v>
      </c>
      <c r="H242" s="1">
        <v>0</v>
      </c>
      <c r="I242" s="1">
        <v>0.018</v>
      </c>
      <c r="J242">
        <v>0.009</v>
      </c>
      <c r="K242" s="1">
        <v>0</v>
      </c>
      <c r="L242">
        <v>5</v>
      </c>
      <c r="M242">
        <v>180</v>
      </c>
    </row>
    <row r="243" spans="1:13" ht="12.75">
      <c r="A243" s="1" t="s">
        <v>465</v>
      </c>
      <c r="B243" s="1">
        <v>0</v>
      </c>
      <c r="C243" s="1">
        <v>1348.7004999999997</v>
      </c>
      <c r="D243" s="1">
        <v>1348.7069999999997</v>
      </c>
      <c r="E243" s="1">
        <v>191.02082641122166</v>
      </c>
      <c r="F243" s="1">
        <v>141</v>
      </c>
      <c r="G243" s="3">
        <v>1348.7004999999997</v>
      </c>
      <c r="H243" s="1">
        <v>0</v>
      </c>
      <c r="I243" s="1">
        <v>0.013</v>
      </c>
      <c r="J243">
        <v>0.0065</v>
      </c>
      <c r="K243" s="1">
        <v>0</v>
      </c>
      <c r="L243">
        <v>5</v>
      </c>
      <c r="M243">
        <v>191</v>
      </c>
    </row>
    <row r="244" spans="1:13" ht="12.75">
      <c r="A244" s="1" t="s">
        <v>148</v>
      </c>
      <c r="B244" s="1">
        <v>0</v>
      </c>
      <c r="C244" s="1">
        <v>1383.5</v>
      </c>
      <c r="D244" s="1">
        <v>1383.505</v>
      </c>
      <c r="E244" s="1">
        <v>199.01602031632436</v>
      </c>
      <c r="F244" s="1">
        <v>147</v>
      </c>
      <c r="G244" s="3">
        <v>1383.5</v>
      </c>
      <c r="H244" s="1">
        <v>0</v>
      </c>
      <c r="I244" s="1">
        <v>0.01</v>
      </c>
      <c r="J244">
        <v>0.005</v>
      </c>
      <c r="K244" s="1">
        <v>0</v>
      </c>
      <c r="L244">
        <v>5</v>
      </c>
      <c r="M244">
        <v>199</v>
      </c>
    </row>
    <row r="245" spans="1:13" ht="12.75">
      <c r="A245" s="1" t="s">
        <v>467</v>
      </c>
      <c r="B245" s="1">
        <v>0</v>
      </c>
      <c r="C245" s="1">
        <v>1351.9469999999997</v>
      </c>
      <c r="D245" s="1">
        <v>1351.9479999999996</v>
      </c>
      <c r="E245" s="1">
        <v>192.00320406326486</v>
      </c>
      <c r="F245" s="1">
        <v>143</v>
      </c>
      <c r="G245" s="3">
        <v>1351.9469999999997</v>
      </c>
      <c r="H245" s="1">
        <v>0</v>
      </c>
      <c r="I245" s="1">
        <v>0.002</v>
      </c>
      <c r="J245">
        <v>0.001</v>
      </c>
      <c r="K245" s="1">
        <v>0</v>
      </c>
      <c r="L245">
        <v>5</v>
      </c>
      <c r="M245">
        <v>192</v>
      </c>
    </row>
    <row r="246" spans="1:13" ht="12.75">
      <c r="A246" s="1" t="s">
        <v>450</v>
      </c>
      <c r="B246" s="1">
        <v>0</v>
      </c>
      <c r="C246" s="1">
        <v>1225.6794999999997</v>
      </c>
      <c r="D246" s="1">
        <v>1225.68</v>
      </c>
      <c r="E246" s="1">
        <v>183.00160203163244</v>
      </c>
      <c r="F246" s="1">
        <v>128</v>
      </c>
      <c r="G246" s="3">
        <v>1225.6794999999997</v>
      </c>
      <c r="H246" s="1">
        <v>0</v>
      </c>
      <c r="I246" s="1">
        <v>0.001</v>
      </c>
      <c r="J246">
        <v>0.0005</v>
      </c>
      <c r="K246" s="1">
        <v>0</v>
      </c>
      <c r="L246">
        <v>11</v>
      </c>
      <c r="M246">
        <v>183</v>
      </c>
    </row>
    <row r="247" ht="12.75">
      <c r="E247" s="1">
        <v>0</v>
      </c>
    </row>
    <row r="248" spans="8:9" ht="12.75">
      <c r="H248" s="40" t="s">
        <v>198</v>
      </c>
      <c r="I248" s="42">
        <v>6242.074000000008</v>
      </c>
    </row>
  </sheetData>
  <mergeCells count="5">
    <mergeCell ref="J34:L34"/>
    <mergeCell ref="A1:G1"/>
    <mergeCell ref="J1:L1"/>
    <mergeCell ref="J16:L16"/>
    <mergeCell ref="J19:L19"/>
  </mergeCells>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X86"/>
  <sheetViews>
    <sheetView workbookViewId="0" topLeftCell="F1">
      <selection activeCell="H58" sqref="H58"/>
    </sheetView>
  </sheetViews>
  <sheetFormatPr defaultColWidth="9.140625" defaultRowHeight="12.75"/>
  <cols>
    <col min="1" max="3" width="8.8515625" style="0" customWidth="1"/>
    <col min="4" max="4" width="15.7109375" style="0" customWidth="1"/>
    <col min="5" max="6" width="8.8515625" style="0" customWidth="1"/>
    <col min="7" max="7" width="13.00390625" style="0" customWidth="1"/>
    <col min="8" max="8" width="15.28125" style="0" customWidth="1"/>
    <col min="9" max="9" width="8.8515625" style="0" customWidth="1"/>
    <col min="10" max="10" width="27.7109375" style="0" customWidth="1"/>
    <col min="11" max="11" width="16.00390625" style="48" customWidth="1"/>
    <col min="12" max="12" width="17.00390625" style="48" customWidth="1"/>
    <col min="13" max="13" width="14.28125" style="48" customWidth="1"/>
    <col min="14" max="14" width="12.8515625" style="48" customWidth="1"/>
    <col min="15" max="16384" width="8.8515625" style="0" customWidth="1"/>
  </cols>
  <sheetData>
    <row r="1" spans="1:14" ht="12.75">
      <c r="A1" t="s">
        <v>5</v>
      </c>
      <c r="K1" s="65" t="s">
        <v>11</v>
      </c>
      <c r="L1" s="65"/>
      <c r="M1" s="65"/>
      <c r="N1" s="65"/>
    </row>
    <row r="2" spans="1:50" ht="52.5" customHeight="1">
      <c r="A2" t="s">
        <v>203</v>
      </c>
      <c r="B2" t="s">
        <v>204</v>
      </c>
      <c r="C2" t="s">
        <v>205</v>
      </c>
      <c r="D2" t="s">
        <v>206</v>
      </c>
      <c r="E2" t="s">
        <v>207</v>
      </c>
      <c r="F2" t="s">
        <v>208</v>
      </c>
      <c r="G2" t="s">
        <v>209</v>
      </c>
      <c r="H2" t="s">
        <v>210</v>
      </c>
      <c r="I2" t="s">
        <v>230</v>
      </c>
      <c r="J2" t="s">
        <v>211</v>
      </c>
      <c r="K2" s="50" t="s">
        <v>7</v>
      </c>
      <c r="L2" s="50" t="s">
        <v>12</v>
      </c>
      <c r="M2" s="48" t="s">
        <v>10</v>
      </c>
      <c r="N2" s="48" t="s">
        <v>6</v>
      </c>
      <c r="O2" t="s">
        <v>212</v>
      </c>
      <c r="P2" t="s">
        <v>213</v>
      </c>
      <c r="Q2" t="s">
        <v>214</v>
      </c>
      <c r="R2" t="s">
        <v>215</v>
      </c>
      <c r="S2" t="s">
        <v>216</v>
      </c>
      <c r="T2" t="s">
        <v>217</v>
      </c>
      <c r="U2" t="s">
        <v>218</v>
      </c>
      <c r="V2" t="s">
        <v>219</v>
      </c>
      <c r="W2" t="s">
        <v>220</v>
      </c>
      <c r="X2" t="s">
        <v>221</v>
      </c>
      <c r="Y2" t="s">
        <v>222</v>
      </c>
      <c r="Z2" t="s">
        <v>223</v>
      </c>
      <c r="AA2" t="s">
        <v>224</v>
      </c>
      <c r="AB2" t="s">
        <v>225</v>
      </c>
      <c r="AC2" t="s">
        <v>226</v>
      </c>
      <c r="AD2" t="s">
        <v>227</v>
      </c>
      <c r="AE2" t="s">
        <v>228</v>
      </c>
      <c r="AF2" t="s">
        <v>229</v>
      </c>
      <c r="AG2" t="s">
        <v>230</v>
      </c>
      <c r="AH2" t="s">
        <v>231</v>
      </c>
      <c r="AI2" t="s">
        <v>232</v>
      </c>
      <c r="AJ2" t="s">
        <v>233</v>
      </c>
      <c r="AK2" t="s">
        <v>234</v>
      </c>
      <c r="AL2" t="s">
        <v>235</v>
      </c>
      <c r="AM2" t="s">
        <v>236</v>
      </c>
      <c r="AN2" t="s">
        <v>237</v>
      </c>
      <c r="AO2" t="s">
        <v>238</v>
      </c>
      <c r="AP2" t="s">
        <v>239</v>
      </c>
      <c r="AQ2" t="s">
        <v>240</v>
      </c>
      <c r="AR2" t="s">
        <v>241</v>
      </c>
      <c r="AS2" t="s">
        <v>242</v>
      </c>
      <c r="AT2" t="s">
        <v>243</v>
      </c>
      <c r="AU2" t="s">
        <v>244</v>
      </c>
      <c r="AV2" t="s">
        <v>245</v>
      </c>
      <c r="AW2" t="s">
        <v>203</v>
      </c>
      <c r="AX2" t="s">
        <v>203</v>
      </c>
    </row>
    <row r="3" spans="1:49" ht="12.75">
      <c r="A3">
        <v>1974</v>
      </c>
      <c r="B3">
        <v>32</v>
      </c>
      <c r="C3" t="s">
        <v>246</v>
      </c>
      <c r="D3" t="s">
        <v>247</v>
      </c>
      <c r="E3" t="s">
        <v>248</v>
      </c>
      <c r="F3" t="s">
        <v>260</v>
      </c>
      <c r="G3" t="s">
        <v>250</v>
      </c>
      <c r="H3" t="s">
        <v>261</v>
      </c>
      <c r="I3" t="s">
        <v>387</v>
      </c>
      <c r="J3" t="s">
        <v>152</v>
      </c>
      <c r="M3" s="48">
        <f>VLOOKUP(AG3,Data!D$21:G$220,4,FALSE)</f>
        <v>19.3</v>
      </c>
      <c r="N3" s="48">
        <f>IF(K3&gt;0,K3,IF(L3&gt;0,L3*M3/100*1000000,M3*1000000))</f>
        <v>19300000</v>
      </c>
      <c r="O3">
        <v>0</v>
      </c>
      <c r="P3">
        <v>0</v>
      </c>
      <c r="Q3">
        <v>0</v>
      </c>
      <c r="R3">
        <v>0</v>
      </c>
      <c r="S3">
        <v>0</v>
      </c>
      <c r="T3">
        <v>0</v>
      </c>
      <c r="U3">
        <v>0</v>
      </c>
      <c r="V3">
        <v>0</v>
      </c>
      <c r="W3" t="s">
        <v>152</v>
      </c>
      <c r="X3">
        <v>1974</v>
      </c>
      <c r="Y3">
        <v>7</v>
      </c>
      <c r="Z3">
        <v>0</v>
      </c>
      <c r="AA3">
        <v>1974</v>
      </c>
      <c r="AB3">
        <v>7</v>
      </c>
      <c r="AC3">
        <v>0</v>
      </c>
      <c r="AD3" t="s">
        <v>252</v>
      </c>
      <c r="AE3" t="s">
        <v>252</v>
      </c>
      <c r="AF3" t="s">
        <v>252</v>
      </c>
      <c r="AG3" t="s">
        <v>387</v>
      </c>
      <c r="AH3" t="s">
        <v>262</v>
      </c>
      <c r="AI3" t="s">
        <v>263</v>
      </c>
      <c r="AK3" t="s">
        <v>152</v>
      </c>
      <c r="AL3" t="s">
        <v>152</v>
      </c>
      <c r="AM3" t="s">
        <v>255</v>
      </c>
      <c r="AN3" t="s">
        <v>152</v>
      </c>
      <c r="AO3" t="s">
        <v>152</v>
      </c>
      <c r="AP3" t="s">
        <v>152</v>
      </c>
      <c r="AQ3" t="s">
        <v>152</v>
      </c>
      <c r="AR3" t="s">
        <v>256</v>
      </c>
      <c r="AS3" t="s">
        <v>152</v>
      </c>
      <c r="AT3" t="s">
        <v>152</v>
      </c>
      <c r="AU3" t="s">
        <v>152</v>
      </c>
      <c r="AV3" t="s">
        <v>152</v>
      </c>
      <c r="AW3" t="s">
        <v>152</v>
      </c>
    </row>
    <row r="4" spans="1:49" ht="12.75">
      <c r="A4">
        <v>1975</v>
      </c>
      <c r="B4">
        <v>81</v>
      </c>
      <c r="C4" t="s">
        <v>246</v>
      </c>
      <c r="D4" t="s">
        <v>247</v>
      </c>
      <c r="E4" t="s">
        <v>248</v>
      </c>
      <c r="F4" t="s">
        <v>152</v>
      </c>
      <c r="G4" t="s">
        <v>264</v>
      </c>
      <c r="H4" t="s">
        <v>265</v>
      </c>
      <c r="I4" t="s">
        <v>643</v>
      </c>
      <c r="J4" t="s">
        <v>266</v>
      </c>
      <c r="K4" s="49">
        <v>743811</v>
      </c>
      <c r="M4" s="48">
        <f>VLOOKUP(AG4,Data!D$21:G$220,4,FALSE)</f>
        <v>78.6</v>
      </c>
      <c r="N4" s="48">
        <f aca="true" t="shared" si="0" ref="N4:N67">IF(K4&gt;0,K4,IF(L4&gt;0,L4*M4/100*1000000,M4*1000000))</f>
        <v>743811</v>
      </c>
      <c r="O4">
        <v>0</v>
      </c>
      <c r="P4">
        <v>0</v>
      </c>
      <c r="Q4">
        <v>0</v>
      </c>
      <c r="R4">
        <v>0</v>
      </c>
      <c r="S4">
        <v>0</v>
      </c>
      <c r="T4">
        <v>925</v>
      </c>
      <c r="U4">
        <v>0</v>
      </c>
      <c r="V4">
        <v>0</v>
      </c>
      <c r="W4" t="s">
        <v>152</v>
      </c>
      <c r="X4">
        <v>1975</v>
      </c>
      <c r="Y4">
        <v>3</v>
      </c>
      <c r="Z4">
        <v>4</v>
      </c>
      <c r="AA4">
        <v>1975</v>
      </c>
      <c r="AB4">
        <v>3</v>
      </c>
      <c r="AC4">
        <v>4</v>
      </c>
      <c r="AD4" t="s">
        <v>252</v>
      </c>
      <c r="AE4" t="s">
        <v>252</v>
      </c>
      <c r="AF4" t="s">
        <v>252</v>
      </c>
      <c r="AG4" t="s">
        <v>643</v>
      </c>
      <c r="AH4" t="s">
        <v>267</v>
      </c>
      <c r="AI4" t="s">
        <v>263</v>
      </c>
      <c r="AK4" t="s">
        <v>152</v>
      </c>
      <c r="AL4" t="s">
        <v>152</v>
      </c>
      <c r="AM4" t="s">
        <v>259</v>
      </c>
      <c r="AN4" t="s">
        <v>152</v>
      </c>
      <c r="AO4" t="s">
        <v>152</v>
      </c>
      <c r="AP4" t="s">
        <v>152</v>
      </c>
      <c r="AQ4" t="s">
        <v>152</v>
      </c>
      <c r="AR4" t="s">
        <v>256</v>
      </c>
      <c r="AS4" t="s">
        <v>152</v>
      </c>
      <c r="AT4" t="s">
        <v>152</v>
      </c>
      <c r="AU4" t="s">
        <v>152</v>
      </c>
      <c r="AV4" t="s">
        <v>152</v>
      </c>
      <c r="AW4" t="s">
        <v>152</v>
      </c>
    </row>
    <row r="5" spans="1:49" ht="12.75">
      <c r="A5">
        <v>1978</v>
      </c>
      <c r="B5">
        <v>148</v>
      </c>
      <c r="C5" t="s">
        <v>246</v>
      </c>
      <c r="D5" t="s">
        <v>247</v>
      </c>
      <c r="E5" t="s">
        <v>248</v>
      </c>
      <c r="F5" t="s">
        <v>249</v>
      </c>
      <c r="G5" t="s">
        <v>268</v>
      </c>
      <c r="H5" t="s">
        <v>269</v>
      </c>
      <c r="I5" t="s">
        <v>430</v>
      </c>
      <c r="J5" t="s">
        <v>270</v>
      </c>
      <c r="L5" s="48">
        <v>50</v>
      </c>
      <c r="M5" s="48">
        <f>VLOOKUP(AG5,Data!D$21:G$220,4,FALSE)</f>
        <v>1.4</v>
      </c>
      <c r="N5" s="48">
        <f t="shared" si="0"/>
        <v>700000</v>
      </c>
      <c r="O5">
        <v>0</v>
      </c>
      <c r="P5">
        <v>0</v>
      </c>
      <c r="Q5">
        <v>0</v>
      </c>
      <c r="R5">
        <v>0</v>
      </c>
      <c r="S5">
        <v>0</v>
      </c>
      <c r="T5">
        <v>0</v>
      </c>
      <c r="U5">
        <v>0</v>
      </c>
      <c r="V5">
        <v>0</v>
      </c>
      <c r="W5" t="s">
        <v>152</v>
      </c>
      <c r="X5">
        <v>1978</v>
      </c>
      <c r="Y5">
        <v>10</v>
      </c>
      <c r="Z5">
        <v>0</v>
      </c>
      <c r="AA5">
        <v>1978</v>
      </c>
      <c r="AB5">
        <v>10</v>
      </c>
      <c r="AC5">
        <v>0</v>
      </c>
      <c r="AD5" t="s">
        <v>252</v>
      </c>
      <c r="AE5" t="s">
        <v>252</v>
      </c>
      <c r="AF5" t="s">
        <v>252</v>
      </c>
      <c r="AG5" t="s">
        <v>430</v>
      </c>
      <c r="AH5" t="s">
        <v>253</v>
      </c>
      <c r="AI5" t="s">
        <v>254</v>
      </c>
      <c r="AK5" t="s">
        <v>152</v>
      </c>
      <c r="AL5" t="s">
        <v>152</v>
      </c>
      <c r="AM5" t="s">
        <v>259</v>
      </c>
      <c r="AN5" t="s">
        <v>152</v>
      </c>
      <c r="AO5" t="s">
        <v>152</v>
      </c>
      <c r="AP5" t="s">
        <v>152</v>
      </c>
      <c r="AQ5" t="s">
        <v>152</v>
      </c>
      <c r="AR5" t="s">
        <v>256</v>
      </c>
      <c r="AS5" t="s">
        <v>152</v>
      </c>
      <c r="AT5" t="s">
        <v>152</v>
      </c>
      <c r="AU5" t="s">
        <v>152</v>
      </c>
      <c r="AV5" t="s">
        <v>152</v>
      </c>
      <c r="AW5" t="s">
        <v>152</v>
      </c>
    </row>
    <row r="6" spans="1:49" ht="12.75">
      <c r="A6">
        <v>1978</v>
      </c>
      <c r="B6">
        <v>244</v>
      </c>
      <c r="C6" t="s">
        <v>246</v>
      </c>
      <c r="D6" t="s">
        <v>247</v>
      </c>
      <c r="E6" t="s">
        <v>248</v>
      </c>
      <c r="F6" t="s">
        <v>152</v>
      </c>
      <c r="G6" t="s">
        <v>257</v>
      </c>
      <c r="H6" t="s">
        <v>271</v>
      </c>
      <c r="I6" t="s">
        <v>316</v>
      </c>
      <c r="J6" t="s">
        <v>152</v>
      </c>
      <c r="M6" s="48">
        <f>VLOOKUP(AG6,Data!D$21:G$220,4,FALSE)</f>
        <v>80.3</v>
      </c>
      <c r="N6" s="48">
        <f t="shared" si="0"/>
        <v>80300000</v>
      </c>
      <c r="O6">
        <v>0</v>
      </c>
      <c r="P6">
        <v>0</v>
      </c>
      <c r="Q6">
        <v>0</v>
      </c>
      <c r="R6">
        <v>0</v>
      </c>
      <c r="S6">
        <v>0</v>
      </c>
      <c r="T6">
        <v>0</v>
      </c>
      <c r="U6">
        <v>0</v>
      </c>
      <c r="V6">
        <v>0</v>
      </c>
      <c r="W6" t="s">
        <v>152</v>
      </c>
      <c r="X6">
        <v>1978</v>
      </c>
      <c r="Y6">
        <v>9</v>
      </c>
      <c r="Z6">
        <v>0</v>
      </c>
      <c r="AA6">
        <v>1978</v>
      </c>
      <c r="AB6">
        <v>9</v>
      </c>
      <c r="AC6">
        <v>0</v>
      </c>
      <c r="AD6" t="s">
        <v>252</v>
      </c>
      <c r="AE6" t="s">
        <v>252</v>
      </c>
      <c r="AF6" t="s">
        <v>252</v>
      </c>
      <c r="AG6" t="s">
        <v>316</v>
      </c>
      <c r="AH6" t="s">
        <v>267</v>
      </c>
      <c r="AI6" t="s">
        <v>263</v>
      </c>
      <c r="AK6" t="s">
        <v>152</v>
      </c>
      <c r="AL6" t="s">
        <v>152</v>
      </c>
      <c r="AM6" t="s">
        <v>259</v>
      </c>
      <c r="AN6" t="s">
        <v>152</v>
      </c>
      <c r="AO6" t="s">
        <v>152</v>
      </c>
      <c r="AP6" t="s">
        <v>152</v>
      </c>
      <c r="AQ6">
        <v>3550</v>
      </c>
      <c r="AR6" t="s">
        <v>256</v>
      </c>
      <c r="AS6" t="s">
        <v>152</v>
      </c>
      <c r="AT6" t="s">
        <v>152</v>
      </c>
      <c r="AU6" t="s">
        <v>152</v>
      </c>
      <c r="AV6" t="s">
        <v>152</v>
      </c>
      <c r="AW6" t="s">
        <v>152</v>
      </c>
    </row>
    <row r="7" spans="1:49" ht="12.75">
      <c r="A7">
        <v>1979</v>
      </c>
      <c r="B7">
        <v>246</v>
      </c>
      <c r="C7" t="s">
        <v>246</v>
      </c>
      <c r="D7" t="s">
        <v>247</v>
      </c>
      <c r="E7" t="s">
        <v>248</v>
      </c>
      <c r="F7" t="s">
        <v>272</v>
      </c>
      <c r="G7" t="s">
        <v>273</v>
      </c>
      <c r="H7" t="s">
        <v>274</v>
      </c>
      <c r="I7" t="s">
        <v>415</v>
      </c>
      <c r="J7" t="s">
        <v>152</v>
      </c>
      <c r="M7" s="48">
        <f>VLOOKUP(AG7,Data!D$21:G$220,4,FALSE)</f>
        <v>10.7</v>
      </c>
      <c r="N7" s="48">
        <f t="shared" si="0"/>
        <v>10700000</v>
      </c>
      <c r="O7">
        <v>0</v>
      </c>
      <c r="P7">
        <v>0</v>
      </c>
      <c r="Q7">
        <v>0</v>
      </c>
      <c r="R7">
        <v>0</v>
      </c>
      <c r="S7">
        <v>0</v>
      </c>
      <c r="T7">
        <v>0</v>
      </c>
      <c r="U7">
        <v>0</v>
      </c>
      <c r="V7">
        <v>0</v>
      </c>
      <c r="W7" t="s">
        <v>152</v>
      </c>
      <c r="X7">
        <v>1979</v>
      </c>
      <c r="Y7">
        <v>3</v>
      </c>
      <c r="Z7">
        <v>16</v>
      </c>
      <c r="AA7">
        <v>1979</v>
      </c>
      <c r="AB7">
        <v>3</v>
      </c>
      <c r="AC7">
        <v>16</v>
      </c>
      <c r="AD7" t="s">
        <v>252</v>
      </c>
      <c r="AE7" t="s">
        <v>252</v>
      </c>
      <c r="AF7" t="s">
        <v>252</v>
      </c>
      <c r="AG7" t="s">
        <v>415</v>
      </c>
      <c r="AH7" t="s">
        <v>275</v>
      </c>
      <c r="AI7" t="s">
        <v>254</v>
      </c>
      <c r="AK7" t="s">
        <v>152</v>
      </c>
      <c r="AL7" t="s">
        <v>152</v>
      </c>
      <c r="AM7" t="s">
        <v>259</v>
      </c>
      <c r="AN7" t="s">
        <v>152</v>
      </c>
      <c r="AO7" t="s">
        <v>152</v>
      </c>
      <c r="AP7" t="s">
        <v>152</v>
      </c>
      <c r="AQ7" t="s">
        <v>152</v>
      </c>
      <c r="AR7" t="s">
        <v>256</v>
      </c>
      <c r="AS7" t="s">
        <v>152</v>
      </c>
      <c r="AT7" t="s">
        <v>152</v>
      </c>
      <c r="AU7" t="s">
        <v>152</v>
      </c>
      <c r="AV7" t="s">
        <v>152</v>
      </c>
      <c r="AW7" t="s">
        <v>152</v>
      </c>
    </row>
    <row r="8" spans="1:49" ht="12.75">
      <c r="A8">
        <v>1985</v>
      </c>
      <c r="B8">
        <v>8</v>
      </c>
      <c r="C8" t="s">
        <v>246</v>
      </c>
      <c r="D8" t="s">
        <v>247</v>
      </c>
      <c r="E8" t="s">
        <v>248</v>
      </c>
      <c r="F8" t="s">
        <v>276</v>
      </c>
      <c r="G8" t="s">
        <v>250</v>
      </c>
      <c r="H8" t="s">
        <v>277</v>
      </c>
      <c r="I8" t="s">
        <v>434</v>
      </c>
      <c r="J8" t="s">
        <v>278</v>
      </c>
      <c r="K8" s="49">
        <f>329054+172003</f>
        <v>501057</v>
      </c>
      <c r="M8" s="48">
        <f>VLOOKUP(AG8,Data!D$21:G$220,4,FALSE)</f>
        <v>12.6</v>
      </c>
      <c r="N8" s="48">
        <f t="shared" si="0"/>
        <v>501057</v>
      </c>
      <c r="O8">
        <v>0</v>
      </c>
      <c r="P8">
        <v>0</v>
      </c>
      <c r="Q8">
        <v>0</v>
      </c>
      <c r="R8">
        <v>0</v>
      </c>
      <c r="S8">
        <v>0</v>
      </c>
      <c r="T8">
        <v>0</v>
      </c>
      <c r="U8">
        <v>0</v>
      </c>
      <c r="V8">
        <v>0</v>
      </c>
      <c r="W8" t="s">
        <v>152</v>
      </c>
      <c r="X8">
        <v>1985</v>
      </c>
      <c r="Y8">
        <v>0</v>
      </c>
      <c r="Z8">
        <v>0</v>
      </c>
      <c r="AA8">
        <v>1985</v>
      </c>
      <c r="AB8">
        <v>0</v>
      </c>
      <c r="AC8">
        <v>0</v>
      </c>
      <c r="AD8" t="s">
        <v>252</v>
      </c>
      <c r="AE8" t="s">
        <v>252</v>
      </c>
      <c r="AF8" t="s">
        <v>252</v>
      </c>
      <c r="AG8" t="s">
        <v>434</v>
      </c>
      <c r="AH8" t="s">
        <v>253</v>
      </c>
      <c r="AI8" t="s">
        <v>254</v>
      </c>
      <c r="AK8" t="s">
        <v>152</v>
      </c>
      <c r="AL8" t="s">
        <v>152</v>
      </c>
      <c r="AM8" t="s">
        <v>255</v>
      </c>
      <c r="AN8" t="s">
        <v>152</v>
      </c>
      <c r="AO8" t="s">
        <v>152</v>
      </c>
      <c r="AP8" t="s">
        <v>152</v>
      </c>
      <c r="AQ8" t="s">
        <v>152</v>
      </c>
      <c r="AR8" t="s">
        <v>256</v>
      </c>
      <c r="AS8" t="s">
        <v>152</v>
      </c>
      <c r="AT8" t="s">
        <v>152</v>
      </c>
      <c r="AU8" t="s">
        <v>152</v>
      </c>
      <c r="AV8" t="s">
        <v>152</v>
      </c>
      <c r="AW8" t="s">
        <v>152</v>
      </c>
    </row>
    <row r="9" spans="1:49" ht="12.75">
      <c r="A9">
        <v>1985</v>
      </c>
      <c r="B9">
        <v>10</v>
      </c>
      <c r="C9" t="s">
        <v>246</v>
      </c>
      <c r="D9" t="s">
        <v>247</v>
      </c>
      <c r="E9" t="s">
        <v>248</v>
      </c>
      <c r="F9" t="s">
        <v>279</v>
      </c>
      <c r="G9" t="s">
        <v>250</v>
      </c>
      <c r="H9" t="s">
        <v>280</v>
      </c>
      <c r="I9" t="s">
        <v>393</v>
      </c>
      <c r="J9" t="s">
        <v>281</v>
      </c>
      <c r="L9" s="48">
        <v>25</v>
      </c>
      <c r="M9" s="48">
        <f>VLOOKUP(AG9,Data!D$21:G$220,4,FALSE)</f>
        <v>2.8</v>
      </c>
      <c r="N9" s="48">
        <f t="shared" si="0"/>
        <v>700000</v>
      </c>
      <c r="O9">
        <v>0</v>
      </c>
      <c r="P9">
        <v>0</v>
      </c>
      <c r="Q9">
        <v>0</v>
      </c>
      <c r="R9">
        <v>0</v>
      </c>
      <c r="S9">
        <v>0</v>
      </c>
      <c r="T9">
        <v>0</v>
      </c>
      <c r="U9">
        <v>0</v>
      </c>
      <c r="V9">
        <v>0</v>
      </c>
      <c r="W9" t="s">
        <v>152</v>
      </c>
      <c r="X9">
        <v>1985</v>
      </c>
      <c r="Y9">
        <v>0</v>
      </c>
      <c r="Z9">
        <v>0</v>
      </c>
      <c r="AA9">
        <v>1985</v>
      </c>
      <c r="AB9">
        <v>0</v>
      </c>
      <c r="AC9">
        <v>0</v>
      </c>
      <c r="AD9" t="s">
        <v>252</v>
      </c>
      <c r="AE9" t="s">
        <v>252</v>
      </c>
      <c r="AF9" t="s">
        <v>252</v>
      </c>
      <c r="AG9" t="s">
        <v>393</v>
      </c>
      <c r="AH9" t="s">
        <v>253</v>
      </c>
      <c r="AI9" t="s">
        <v>254</v>
      </c>
      <c r="AK9" t="s">
        <v>152</v>
      </c>
      <c r="AL9" t="s">
        <v>152</v>
      </c>
      <c r="AM9" t="s">
        <v>255</v>
      </c>
      <c r="AN9" t="s">
        <v>152</v>
      </c>
      <c r="AO9" t="s">
        <v>152</v>
      </c>
      <c r="AP9" t="s">
        <v>152</v>
      </c>
      <c r="AQ9" t="s">
        <v>152</v>
      </c>
      <c r="AR9" t="s">
        <v>256</v>
      </c>
      <c r="AS9" t="s">
        <v>152</v>
      </c>
      <c r="AT9" t="s">
        <v>152</v>
      </c>
      <c r="AU9" t="s">
        <v>152</v>
      </c>
      <c r="AV9" t="s">
        <v>152</v>
      </c>
      <c r="AW9" t="s">
        <v>152</v>
      </c>
    </row>
    <row r="10" spans="1:49" ht="12.75">
      <c r="A10">
        <v>1986</v>
      </c>
      <c r="B10">
        <v>7</v>
      </c>
      <c r="C10" t="s">
        <v>246</v>
      </c>
      <c r="D10" t="s">
        <v>247</v>
      </c>
      <c r="E10" t="s">
        <v>248</v>
      </c>
      <c r="F10" t="s">
        <v>152</v>
      </c>
      <c r="G10" t="s">
        <v>250</v>
      </c>
      <c r="H10" t="s">
        <v>282</v>
      </c>
      <c r="I10" t="s">
        <v>367</v>
      </c>
      <c r="J10" t="s">
        <v>152</v>
      </c>
      <c r="M10" s="48">
        <f>VLOOKUP(AG10,Data!D$21:G$220,4,FALSE)</f>
        <v>32.9</v>
      </c>
      <c r="N10" s="48">
        <f t="shared" si="0"/>
        <v>32900000</v>
      </c>
      <c r="O10">
        <v>0</v>
      </c>
      <c r="P10">
        <v>0</v>
      </c>
      <c r="Q10">
        <v>0</v>
      </c>
      <c r="R10">
        <v>0</v>
      </c>
      <c r="S10">
        <v>0</v>
      </c>
      <c r="T10">
        <v>0</v>
      </c>
      <c r="U10">
        <v>0</v>
      </c>
      <c r="V10">
        <v>0</v>
      </c>
      <c r="W10" t="s">
        <v>152</v>
      </c>
      <c r="X10">
        <v>1986</v>
      </c>
      <c r="Y10">
        <v>0</v>
      </c>
      <c r="Z10">
        <v>0</v>
      </c>
      <c r="AA10">
        <v>1986</v>
      </c>
      <c r="AB10">
        <v>0</v>
      </c>
      <c r="AC10">
        <v>0</v>
      </c>
      <c r="AD10" t="s">
        <v>252</v>
      </c>
      <c r="AE10" t="s">
        <v>252</v>
      </c>
      <c r="AF10" t="s">
        <v>252</v>
      </c>
      <c r="AG10" t="s">
        <v>367</v>
      </c>
      <c r="AH10" t="s">
        <v>258</v>
      </c>
      <c r="AI10" t="s">
        <v>254</v>
      </c>
      <c r="AK10" t="s">
        <v>152</v>
      </c>
      <c r="AL10" t="s">
        <v>152</v>
      </c>
      <c r="AM10" t="s">
        <v>255</v>
      </c>
      <c r="AN10" t="s">
        <v>152</v>
      </c>
      <c r="AO10" t="s">
        <v>152</v>
      </c>
      <c r="AP10" t="s">
        <v>152</v>
      </c>
      <c r="AQ10" t="s">
        <v>152</v>
      </c>
      <c r="AR10" t="s">
        <v>256</v>
      </c>
      <c r="AS10" t="s">
        <v>152</v>
      </c>
      <c r="AT10" t="s">
        <v>152</v>
      </c>
      <c r="AU10" t="s">
        <v>152</v>
      </c>
      <c r="AV10" t="s">
        <v>152</v>
      </c>
      <c r="AW10" t="s">
        <v>152</v>
      </c>
    </row>
    <row r="11" spans="1:49" ht="12.75">
      <c r="A11">
        <v>1986</v>
      </c>
      <c r="B11">
        <v>8</v>
      </c>
      <c r="C11" t="s">
        <v>246</v>
      </c>
      <c r="D11" t="s">
        <v>247</v>
      </c>
      <c r="E11" t="s">
        <v>248</v>
      </c>
      <c r="F11" t="s">
        <v>283</v>
      </c>
      <c r="G11" t="s">
        <v>250</v>
      </c>
      <c r="H11" t="s">
        <v>284</v>
      </c>
      <c r="I11" t="s">
        <v>436</v>
      </c>
      <c r="J11" t="s">
        <v>285</v>
      </c>
      <c r="L11" s="48">
        <v>50</v>
      </c>
      <c r="M11" s="48">
        <f>VLOOKUP(AG11,Data!D$21:G$220,4,FALSE)</f>
        <v>12.6</v>
      </c>
      <c r="N11" s="48">
        <f t="shared" si="0"/>
        <v>6300000</v>
      </c>
      <c r="O11">
        <v>0</v>
      </c>
      <c r="P11">
        <v>0</v>
      </c>
      <c r="Q11">
        <v>0</v>
      </c>
      <c r="R11">
        <v>0</v>
      </c>
      <c r="S11">
        <v>0</v>
      </c>
      <c r="T11">
        <v>0</v>
      </c>
      <c r="U11">
        <v>0</v>
      </c>
      <c r="V11">
        <v>0</v>
      </c>
      <c r="W11" t="s">
        <v>152</v>
      </c>
      <c r="X11">
        <v>1986</v>
      </c>
      <c r="Y11">
        <v>0</v>
      </c>
      <c r="Z11">
        <v>0</v>
      </c>
      <c r="AA11">
        <v>1986</v>
      </c>
      <c r="AB11">
        <v>0</v>
      </c>
      <c r="AC11">
        <v>0</v>
      </c>
      <c r="AD11" t="s">
        <v>252</v>
      </c>
      <c r="AE11" t="s">
        <v>252</v>
      </c>
      <c r="AF11" t="s">
        <v>252</v>
      </c>
      <c r="AG11" t="s">
        <v>436</v>
      </c>
      <c r="AH11" t="s">
        <v>253</v>
      </c>
      <c r="AI11" t="s">
        <v>254</v>
      </c>
      <c r="AK11" t="s">
        <v>152</v>
      </c>
      <c r="AL11" t="s">
        <v>152</v>
      </c>
      <c r="AM11" t="s">
        <v>255</v>
      </c>
      <c r="AN11" t="s">
        <v>152</v>
      </c>
      <c r="AO11" t="s">
        <v>152</v>
      </c>
      <c r="AP11" t="s">
        <v>152</v>
      </c>
      <c r="AQ11" t="s">
        <v>152</v>
      </c>
      <c r="AR11" t="s">
        <v>256</v>
      </c>
      <c r="AS11" t="s">
        <v>152</v>
      </c>
      <c r="AT11" t="s">
        <v>152</v>
      </c>
      <c r="AU11" t="s">
        <v>152</v>
      </c>
      <c r="AV11" t="s">
        <v>152</v>
      </c>
      <c r="AW11" t="s">
        <v>152</v>
      </c>
    </row>
    <row r="12" spans="2:33" ht="12.75">
      <c r="B12">
        <v>9</v>
      </c>
      <c r="C12" t="s">
        <v>246</v>
      </c>
      <c r="D12" t="s">
        <v>247</v>
      </c>
      <c r="E12" t="s">
        <v>248</v>
      </c>
      <c r="F12" t="s">
        <v>53</v>
      </c>
      <c r="G12" t="s">
        <v>250</v>
      </c>
      <c r="H12" t="s">
        <v>54</v>
      </c>
      <c r="I12" t="s">
        <v>401</v>
      </c>
      <c r="J12" t="s">
        <v>55</v>
      </c>
      <c r="K12" s="49">
        <v>3136267</v>
      </c>
      <c r="M12" s="48">
        <f>VLOOKUP(AG12,Data!D$21:G$220,4,FALSE)</f>
        <v>4</v>
      </c>
      <c r="N12" s="48">
        <f t="shared" si="0"/>
        <v>3136267</v>
      </c>
      <c r="AG12" t="s">
        <v>401</v>
      </c>
    </row>
    <row r="13" spans="1:49" ht="12.75">
      <c r="A13">
        <v>1986</v>
      </c>
      <c r="B13">
        <v>9</v>
      </c>
      <c r="C13" t="s">
        <v>246</v>
      </c>
      <c r="D13" t="s">
        <v>247</v>
      </c>
      <c r="E13" t="s">
        <v>248</v>
      </c>
      <c r="F13" t="s">
        <v>53</v>
      </c>
      <c r="G13" t="s">
        <v>250</v>
      </c>
      <c r="H13" t="s">
        <v>400</v>
      </c>
      <c r="I13" t="s">
        <v>426</v>
      </c>
      <c r="J13" t="s">
        <v>55</v>
      </c>
      <c r="K13" s="49"/>
      <c r="M13" s="48">
        <f>VLOOKUP(AG13,Data!D$21:G$220,4,FALSE)</f>
        <v>69</v>
      </c>
      <c r="N13" s="48">
        <f t="shared" si="0"/>
        <v>69000000</v>
      </c>
      <c r="O13">
        <v>0</v>
      </c>
      <c r="P13">
        <v>0</v>
      </c>
      <c r="Q13">
        <v>0</v>
      </c>
      <c r="R13">
        <v>0</v>
      </c>
      <c r="S13">
        <v>0</v>
      </c>
      <c r="T13">
        <v>0</v>
      </c>
      <c r="U13">
        <v>0</v>
      </c>
      <c r="V13">
        <v>0</v>
      </c>
      <c r="W13" t="s">
        <v>152</v>
      </c>
      <c r="X13">
        <v>1986</v>
      </c>
      <c r="Y13">
        <v>0</v>
      </c>
      <c r="Z13">
        <v>0</v>
      </c>
      <c r="AA13">
        <v>1986</v>
      </c>
      <c r="AB13">
        <v>0</v>
      </c>
      <c r="AC13">
        <v>0</v>
      </c>
      <c r="AD13" t="s">
        <v>252</v>
      </c>
      <c r="AE13" t="s">
        <v>252</v>
      </c>
      <c r="AF13" t="s">
        <v>252</v>
      </c>
      <c r="AG13" t="s">
        <v>426</v>
      </c>
      <c r="AH13" t="s">
        <v>275</v>
      </c>
      <c r="AI13" t="s">
        <v>254</v>
      </c>
      <c r="AK13" t="s">
        <v>152</v>
      </c>
      <c r="AL13" t="s">
        <v>152</v>
      </c>
      <c r="AM13" t="s">
        <v>255</v>
      </c>
      <c r="AN13" t="s">
        <v>152</v>
      </c>
      <c r="AO13" t="s">
        <v>152</v>
      </c>
      <c r="AP13" t="s">
        <v>152</v>
      </c>
      <c r="AQ13" t="s">
        <v>152</v>
      </c>
      <c r="AR13" t="s">
        <v>256</v>
      </c>
      <c r="AS13" t="s">
        <v>152</v>
      </c>
      <c r="AT13" t="s">
        <v>152</v>
      </c>
      <c r="AU13" t="s">
        <v>152</v>
      </c>
      <c r="AV13" t="s">
        <v>152</v>
      </c>
      <c r="AW13" t="s">
        <v>152</v>
      </c>
    </row>
    <row r="14" spans="1:49" ht="12.75">
      <c r="A14">
        <v>1986</v>
      </c>
      <c r="B14">
        <v>10</v>
      </c>
      <c r="C14" t="s">
        <v>246</v>
      </c>
      <c r="D14" t="s">
        <v>247</v>
      </c>
      <c r="E14" t="s">
        <v>248</v>
      </c>
      <c r="F14" t="s">
        <v>283</v>
      </c>
      <c r="G14" t="s">
        <v>250</v>
      </c>
      <c r="H14" t="s">
        <v>56</v>
      </c>
      <c r="I14" t="s">
        <v>421</v>
      </c>
      <c r="J14" t="s">
        <v>57</v>
      </c>
      <c r="L14" s="48">
        <v>25</v>
      </c>
      <c r="M14" s="48">
        <f>VLOOKUP(AG14,Data!D$21:G$220,4,FALSE)</f>
        <v>8.3</v>
      </c>
      <c r="N14" s="48">
        <f t="shared" si="0"/>
        <v>2075000.0000000002</v>
      </c>
      <c r="O14">
        <v>0</v>
      </c>
      <c r="P14">
        <v>0</v>
      </c>
      <c r="Q14">
        <v>0</v>
      </c>
      <c r="R14">
        <v>0</v>
      </c>
      <c r="S14">
        <v>0</v>
      </c>
      <c r="T14">
        <v>0</v>
      </c>
      <c r="U14">
        <v>0</v>
      </c>
      <c r="V14">
        <v>0</v>
      </c>
      <c r="W14" t="s">
        <v>152</v>
      </c>
      <c r="X14">
        <v>1986</v>
      </c>
      <c r="Y14">
        <v>0</v>
      </c>
      <c r="Z14">
        <v>0</v>
      </c>
      <c r="AA14">
        <v>1986</v>
      </c>
      <c r="AB14">
        <v>0</v>
      </c>
      <c r="AC14">
        <v>0</v>
      </c>
      <c r="AD14" t="s">
        <v>252</v>
      </c>
      <c r="AE14" t="s">
        <v>252</v>
      </c>
      <c r="AF14" t="s">
        <v>252</v>
      </c>
      <c r="AG14" t="s">
        <v>421</v>
      </c>
      <c r="AH14" t="s">
        <v>58</v>
      </c>
      <c r="AI14" t="s">
        <v>254</v>
      </c>
      <c r="AK14" t="s">
        <v>152</v>
      </c>
      <c r="AL14" t="s">
        <v>152</v>
      </c>
      <c r="AM14" t="s">
        <v>255</v>
      </c>
      <c r="AN14" t="s">
        <v>152</v>
      </c>
      <c r="AO14" t="s">
        <v>152</v>
      </c>
      <c r="AP14" t="s">
        <v>152</v>
      </c>
      <c r="AQ14" t="s">
        <v>152</v>
      </c>
      <c r="AR14" t="s">
        <v>256</v>
      </c>
      <c r="AS14" t="s">
        <v>152</v>
      </c>
      <c r="AT14" t="s">
        <v>152</v>
      </c>
      <c r="AU14" t="s">
        <v>152</v>
      </c>
      <c r="AV14" t="s">
        <v>152</v>
      </c>
      <c r="AW14" t="s">
        <v>152</v>
      </c>
    </row>
    <row r="15" spans="1:49" ht="12.75">
      <c r="A15">
        <v>1986</v>
      </c>
      <c r="B15">
        <v>11</v>
      </c>
      <c r="C15" t="s">
        <v>246</v>
      </c>
      <c r="D15" t="s">
        <v>247</v>
      </c>
      <c r="E15" t="s">
        <v>248</v>
      </c>
      <c r="F15" t="s">
        <v>59</v>
      </c>
      <c r="G15" t="s">
        <v>250</v>
      </c>
      <c r="H15" t="s">
        <v>60</v>
      </c>
      <c r="I15" t="s">
        <v>412</v>
      </c>
      <c r="J15" t="s">
        <v>61</v>
      </c>
      <c r="L15" s="48">
        <v>50</v>
      </c>
      <c r="M15" s="48">
        <f>VLOOKUP(AG15,Data!D$21:G$220,4,FALSE)</f>
        <v>36.3</v>
      </c>
      <c r="N15" s="48">
        <f t="shared" si="0"/>
        <v>18150000</v>
      </c>
      <c r="O15">
        <v>0</v>
      </c>
      <c r="P15">
        <v>0</v>
      </c>
      <c r="Q15">
        <v>0</v>
      </c>
      <c r="R15">
        <v>0</v>
      </c>
      <c r="S15">
        <v>0</v>
      </c>
      <c r="T15">
        <v>0</v>
      </c>
      <c r="U15">
        <v>0</v>
      </c>
      <c r="V15">
        <v>0</v>
      </c>
      <c r="W15" t="s">
        <v>152</v>
      </c>
      <c r="X15">
        <v>1986</v>
      </c>
      <c r="Y15">
        <v>0</v>
      </c>
      <c r="Z15">
        <v>0</v>
      </c>
      <c r="AA15">
        <v>1986</v>
      </c>
      <c r="AB15">
        <v>0</v>
      </c>
      <c r="AC15">
        <v>0</v>
      </c>
      <c r="AD15" t="s">
        <v>252</v>
      </c>
      <c r="AE15" t="s">
        <v>252</v>
      </c>
      <c r="AF15" t="s">
        <v>252</v>
      </c>
      <c r="AG15" t="s">
        <v>412</v>
      </c>
      <c r="AH15" t="s">
        <v>275</v>
      </c>
      <c r="AI15" t="s">
        <v>254</v>
      </c>
      <c r="AK15" t="s">
        <v>152</v>
      </c>
      <c r="AL15" t="s">
        <v>152</v>
      </c>
      <c r="AM15" t="s">
        <v>255</v>
      </c>
      <c r="AN15" t="s">
        <v>152</v>
      </c>
      <c r="AO15" t="s">
        <v>152</v>
      </c>
      <c r="AP15" t="s">
        <v>152</v>
      </c>
      <c r="AQ15" t="s">
        <v>152</v>
      </c>
      <c r="AR15" t="s">
        <v>256</v>
      </c>
      <c r="AS15" t="s">
        <v>152</v>
      </c>
      <c r="AT15" t="s">
        <v>152</v>
      </c>
      <c r="AU15" t="s">
        <v>152</v>
      </c>
      <c r="AV15" t="s">
        <v>152</v>
      </c>
      <c r="AW15" t="s">
        <v>152</v>
      </c>
    </row>
    <row r="16" spans="1:49" ht="12.75">
      <c r="A16">
        <v>1986</v>
      </c>
      <c r="B16">
        <v>12</v>
      </c>
      <c r="C16" t="s">
        <v>246</v>
      </c>
      <c r="D16" t="s">
        <v>247</v>
      </c>
      <c r="E16" t="s">
        <v>248</v>
      </c>
      <c r="F16" t="s">
        <v>283</v>
      </c>
      <c r="G16" t="s">
        <v>250</v>
      </c>
      <c r="H16" t="s">
        <v>62</v>
      </c>
      <c r="I16" t="s">
        <v>403</v>
      </c>
      <c r="J16" t="s">
        <v>63</v>
      </c>
      <c r="L16" s="48">
        <v>50</v>
      </c>
      <c r="M16" s="48">
        <f>VLOOKUP(AG16,Data!D$21:G$220,4,FALSE)</f>
        <v>9.9</v>
      </c>
      <c r="N16" s="48">
        <f t="shared" si="0"/>
        <v>4950000</v>
      </c>
      <c r="O16">
        <v>0</v>
      </c>
      <c r="P16">
        <v>0</v>
      </c>
      <c r="Q16">
        <v>0</v>
      </c>
      <c r="R16">
        <v>0</v>
      </c>
      <c r="S16">
        <v>0</v>
      </c>
      <c r="T16">
        <v>0</v>
      </c>
      <c r="U16">
        <v>0</v>
      </c>
      <c r="V16">
        <v>0</v>
      </c>
      <c r="W16" t="s">
        <v>152</v>
      </c>
      <c r="X16">
        <v>1986</v>
      </c>
      <c r="Y16">
        <v>0</v>
      </c>
      <c r="Z16">
        <v>0</v>
      </c>
      <c r="AA16">
        <v>1986</v>
      </c>
      <c r="AB16">
        <v>0</v>
      </c>
      <c r="AC16">
        <v>0</v>
      </c>
      <c r="AD16" t="s">
        <v>252</v>
      </c>
      <c r="AE16" t="s">
        <v>252</v>
      </c>
      <c r="AF16" t="s">
        <v>252</v>
      </c>
      <c r="AG16" t="s">
        <v>403</v>
      </c>
      <c r="AH16" t="s">
        <v>253</v>
      </c>
      <c r="AI16" t="s">
        <v>254</v>
      </c>
      <c r="AK16" t="s">
        <v>152</v>
      </c>
      <c r="AL16" t="s">
        <v>152</v>
      </c>
      <c r="AM16" t="s">
        <v>255</v>
      </c>
      <c r="AN16" t="s">
        <v>152</v>
      </c>
      <c r="AO16" t="s">
        <v>152</v>
      </c>
      <c r="AP16" t="s">
        <v>152</v>
      </c>
      <c r="AQ16" t="s">
        <v>152</v>
      </c>
      <c r="AR16" t="s">
        <v>256</v>
      </c>
      <c r="AS16" t="s">
        <v>152</v>
      </c>
      <c r="AT16" t="s">
        <v>152</v>
      </c>
      <c r="AU16" t="s">
        <v>152</v>
      </c>
      <c r="AV16" t="s">
        <v>152</v>
      </c>
      <c r="AW16" t="s">
        <v>152</v>
      </c>
    </row>
    <row r="17" spans="1:49" ht="12.75">
      <c r="A17">
        <v>1986</v>
      </c>
      <c r="B17">
        <v>13</v>
      </c>
      <c r="C17" t="s">
        <v>246</v>
      </c>
      <c r="D17" t="s">
        <v>247</v>
      </c>
      <c r="E17" t="s">
        <v>248</v>
      </c>
      <c r="F17" t="s">
        <v>249</v>
      </c>
      <c r="G17" t="s">
        <v>250</v>
      </c>
      <c r="H17" t="s">
        <v>64</v>
      </c>
      <c r="I17" t="s">
        <v>346</v>
      </c>
      <c r="J17" t="s">
        <v>152</v>
      </c>
      <c r="M17" s="48">
        <f>VLOOKUP(AG17,Data!D$21:G$220,4,FALSE)</f>
        <v>1.8</v>
      </c>
      <c r="N17" s="48">
        <f t="shared" si="0"/>
        <v>1800000</v>
      </c>
      <c r="O17">
        <v>0</v>
      </c>
      <c r="P17">
        <v>0</v>
      </c>
      <c r="Q17">
        <v>0</v>
      </c>
      <c r="R17">
        <v>0</v>
      </c>
      <c r="S17">
        <v>0</v>
      </c>
      <c r="T17">
        <v>0</v>
      </c>
      <c r="U17">
        <v>0</v>
      </c>
      <c r="V17">
        <v>0</v>
      </c>
      <c r="W17" t="s">
        <v>152</v>
      </c>
      <c r="X17">
        <v>1986</v>
      </c>
      <c r="Y17">
        <v>0</v>
      </c>
      <c r="Z17">
        <v>0</v>
      </c>
      <c r="AA17">
        <v>1986</v>
      </c>
      <c r="AB17">
        <v>0</v>
      </c>
      <c r="AC17">
        <v>0</v>
      </c>
      <c r="AD17" t="s">
        <v>252</v>
      </c>
      <c r="AE17" t="s">
        <v>252</v>
      </c>
      <c r="AF17" t="s">
        <v>252</v>
      </c>
      <c r="AG17" t="s">
        <v>346</v>
      </c>
      <c r="AH17" t="s">
        <v>65</v>
      </c>
      <c r="AI17" t="s">
        <v>254</v>
      </c>
      <c r="AK17" t="s">
        <v>152</v>
      </c>
      <c r="AL17" t="s">
        <v>152</v>
      </c>
      <c r="AM17" t="s">
        <v>255</v>
      </c>
      <c r="AN17" t="s">
        <v>152</v>
      </c>
      <c r="AO17" t="s">
        <v>152</v>
      </c>
      <c r="AP17" t="s">
        <v>152</v>
      </c>
      <c r="AQ17" t="s">
        <v>152</v>
      </c>
      <c r="AR17" t="s">
        <v>256</v>
      </c>
      <c r="AS17" t="s">
        <v>152</v>
      </c>
      <c r="AT17" t="s">
        <v>152</v>
      </c>
      <c r="AU17" t="s">
        <v>152</v>
      </c>
      <c r="AV17" t="s">
        <v>152</v>
      </c>
      <c r="AW17" t="s">
        <v>152</v>
      </c>
    </row>
    <row r="18" spans="1:49" ht="12.75">
      <c r="A18">
        <v>1986</v>
      </c>
      <c r="B18">
        <v>14</v>
      </c>
      <c r="C18" t="s">
        <v>246</v>
      </c>
      <c r="D18" t="s">
        <v>247</v>
      </c>
      <c r="E18" t="s">
        <v>248</v>
      </c>
      <c r="F18" t="s">
        <v>66</v>
      </c>
      <c r="G18" t="s">
        <v>250</v>
      </c>
      <c r="H18" t="s">
        <v>274</v>
      </c>
      <c r="I18" t="s">
        <v>415</v>
      </c>
      <c r="J18" t="s">
        <v>67</v>
      </c>
      <c r="L18" s="48">
        <v>20</v>
      </c>
      <c r="M18" s="48">
        <f>VLOOKUP(AG18,Data!D$21:G$220,4,FALSE)</f>
        <v>10.7</v>
      </c>
      <c r="N18" s="48">
        <f t="shared" si="0"/>
        <v>2140000</v>
      </c>
      <c r="O18">
        <v>0</v>
      </c>
      <c r="P18">
        <v>0</v>
      </c>
      <c r="Q18">
        <v>0</v>
      </c>
      <c r="R18">
        <v>0</v>
      </c>
      <c r="S18">
        <v>0</v>
      </c>
      <c r="T18">
        <v>0</v>
      </c>
      <c r="U18">
        <v>0</v>
      </c>
      <c r="V18">
        <v>0</v>
      </c>
      <c r="W18" t="s">
        <v>152</v>
      </c>
      <c r="X18">
        <v>1986</v>
      </c>
      <c r="Y18">
        <v>0</v>
      </c>
      <c r="Z18">
        <v>0</v>
      </c>
      <c r="AA18">
        <v>1986</v>
      </c>
      <c r="AB18">
        <v>0</v>
      </c>
      <c r="AC18">
        <v>0</v>
      </c>
      <c r="AD18" t="s">
        <v>252</v>
      </c>
      <c r="AE18" t="s">
        <v>252</v>
      </c>
      <c r="AF18" t="s">
        <v>252</v>
      </c>
      <c r="AG18" t="s">
        <v>415</v>
      </c>
      <c r="AH18" t="s">
        <v>275</v>
      </c>
      <c r="AI18" t="s">
        <v>254</v>
      </c>
      <c r="AK18" t="s">
        <v>152</v>
      </c>
      <c r="AL18" t="s">
        <v>152</v>
      </c>
      <c r="AM18" t="s">
        <v>255</v>
      </c>
      <c r="AN18" t="s">
        <v>152</v>
      </c>
      <c r="AO18" t="s">
        <v>152</v>
      </c>
      <c r="AP18" t="s">
        <v>152</v>
      </c>
      <c r="AQ18" t="s">
        <v>152</v>
      </c>
      <c r="AR18" t="s">
        <v>256</v>
      </c>
      <c r="AS18" t="s">
        <v>152</v>
      </c>
      <c r="AT18" t="s">
        <v>152</v>
      </c>
      <c r="AU18" t="s">
        <v>152</v>
      </c>
      <c r="AV18" t="s">
        <v>152</v>
      </c>
      <c r="AW18" t="s">
        <v>152</v>
      </c>
    </row>
    <row r="19" spans="1:49" ht="12.75">
      <c r="A19">
        <v>1986</v>
      </c>
      <c r="B19">
        <v>21</v>
      </c>
      <c r="C19" t="s">
        <v>246</v>
      </c>
      <c r="D19" t="s">
        <v>247</v>
      </c>
      <c r="E19" t="s">
        <v>248</v>
      </c>
      <c r="F19" t="s">
        <v>152</v>
      </c>
      <c r="G19" t="s">
        <v>250</v>
      </c>
      <c r="H19" t="s">
        <v>68</v>
      </c>
      <c r="I19" t="s">
        <v>399</v>
      </c>
      <c r="J19" t="s">
        <v>69</v>
      </c>
      <c r="M19" s="48">
        <f>VLOOKUP(AG19,Data!D$21:G$220,4,FALSE)</f>
        <v>1.4</v>
      </c>
      <c r="N19" s="48">
        <f t="shared" si="0"/>
        <v>1400000</v>
      </c>
      <c r="O19">
        <v>0</v>
      </c>
      <c r="P19">
        <v>0</v>
      </c>
      <c r="Q19">
        <v>0</v>
      </c>
      <c r="R19">
        <v>0</v>
      </c>
      <c r="S19">
        <v>0</v>
      </c>
      <c r="T19">
        <v>0</v>
      </c>
      <c r="U19">
        <v>0</v>
      </c>
      <c r="V19">
        <v>0</v>
      </c>
      <c r="W19" t="s">
        <v>152</v>
      </c>
      <c r="X19">
        <v>1986</v>
      </c>
      <c r="Y19">
        <v>0</v>
      </c>
      <c r="Z19">
        <v>0</v>
      </c>
      <c r="AA19">
        <v>1986</v>
      </c>
      <c r="AB19">
        <v>0</v>
      </c>
      <c r="AC19">
        <v>0</v>
      </c>
      <c r="AD19" t="s">
        <v>252</v>
      </c>
      <c r="AE19" t="s">
        <v>252</v>
      </c>
      <c r="AF19" t="s">
        <v>252</v>
      </c>
      <c r="AG19" t="s">
        <v>399</v>
      </c>
      <c r="AH19" t="s">
        <v>253</v>
      </c>
      <c r="AI19" t="s">
        <v>254</v>
      </c>
      <c r="AK19" t="s">
        <v>152</v>
      </c>
      <c r="AL19" t="s">
        <v>152</v>
      </c>
      <c r="AM19" t="s">
        <v>255</v>
      </c>
      <c r="AN19" t="s">
        <v>152</v>
      </c>
      <c r="AO19" t="s">
        <v>152</v>
      </c>
      <c r="AP19" t="s">
        <v>152</v>
      </c>
      <c r="AQ19" t="s">
        <v>152</v>
      </c>
      <c r="AR19" t="s">
        <v>256</v>
      </c>
      <c r="AS19" t="s">
        <v>152</v>
      </c>
      <c r="AT19" t="s">
        <v>152</v>
      </c>
      <c r="AU19" t="s">
        <v>152</v>
      </c>
      <c r="AV19" t="s">
        <v>152</v>
      </c>
      <c r="AW19" t="s">
        <v>152</v>
      </c>
    </row>
    <row r="20" spans="1:49" ht="12.75">
      <c r="A20">
        <v>1986</v>
      </c>
      <c r="B20">
        <v>73</v>
      </c>
      <c r="C20" t="s">
        <v>246</v>
      </c>
      <c r="D20" t="s">
        <v>247</v>
      </c>
      <c r="E20" t="s">
        <v>248</v>
      </c>
      <c r="F20" t="s">
        <v>283</v>
      </c>
      <c r="G20" t="s">
        <v>250</v>
      </c>
      <c r="H20" t="s">
        <v>269</v>
      </c>
      <c r="I20" t="s">
        <v>430</v>
      </c>
      <c r="J20" t="s">
        <v>152</v>
      </c>
      <c r="M20" s="48">
        <f>VLOOKUP(AG20,Data!D$21:G$220,4,FALSE)</f>
        <v>1.4</v>
      </c>
      <c r="N20" s="48">
        <f t="shared" si="0"/>
        <v>1400000</v>
      </c>
      <c r="O20">
        <v>0</v>
      </c>
      <c r="P20">
        <v>0</v>
      </c>
      <c r="Q20">
        <v>0</v>
      </c>
      <c r="R20">
        <v>0</v>
      </c>
      <c r="S20">
        <v>0</v>
      </c>
      <c r="T20">
        <v>0</v>
      </c>
      <c r="U20">
        <v>0</v>
      </c>
      <c r="V20">
        <v>0</v>
      </c>
      <c r="W20" t="s">
        <v>152</v>
      </c>
      <c r="X20">
        <v>1986</v>
      </c>
      <c r="Y20">
        <v>6</v>
      </c>
      <c r="Z20">
        <v>0</v>
      </c>
      <c r="AA20">
        <v>1986</v>
      </c>
      <c r="AB20">
        <v>6</v>
      </c>
      <c r="AC20">
        <v>0</v>
      </c>
      <c r="AD20" t="s">
        <v>252</v>
      </c>
      <c r="AE20" t="s">
        <v>252</v>
      </c>
      <c r="AF20" t="s">
        <v>252</v>
      </c>
      <c r="AG20" t="s">
        <v>430</v>
      </c>
      <c r="AH20" t="s">
        <v>253</v>
      </c>
      <c r="AI20" t="s">
        <v>254</v>
      </c>
      <c r="AK20" t="s">
        <v>152</v>
      </c>
      <c r="AL20" t="s">
        <v>152</v>
      </c>
      <c r="AM20" t="s">
        <v>255</v>
      </c>
      <c r="AN20" t="s">
        <v>152</v>
      </c>
      <c r="AO20" t="s">
        <v>152</v>
      </c>
      <c r="AP20" t="s">
        <v>152</v>
      </c>
      <c r="AQ20" t="s">
        <v>152</v>
      </c>
      <c r="AR20" t="s">
        <v>256</v>
      </c>
      <c r="AS20" t="s">
        <v>152</v>
      </c>
      <c r="AT20" t="s">
        <v>152</v>
      </c>
      <c r="AU20" t="s">
        <v>152</v>
      </c>
      <c r="AV20" t="s">
        <v>152</v>
      </c>
      <c r="AW20" t="s">
        <v>152</v>
      </c>
    </row>
    <row r="21" spans="1:49" ht="12.75">
      <c r="A21">
        <v>1986</v>
      </c>
      <c r="B21">
        <v>88</v>
      </c>
      <c r="C21" t="s">
        <v>246</v>
      </c>
      <c r="D21" t="s">
        <v>247</v>
      </c>
      <c r="E21" t="s">
        <v>248</v>
      </c>
      <c r="F21" t="s">
        <v>283</v>
      </c>
      <c r="G21" t="s">
        <v>250</v>
      </c>
      <c r="H21" t="s">
        <v>251</v>
      </c>
      <c r="I21" t="s">
        <v>438</v>
      </c>
      <c r="J21" t="s">
        <v>70</v>
      </c>
      <c r="K21" s="49">
        <f>246472+391876+147017</f>
        <v>785365</v>
      </c>
      <c r="M21" s="48">
        <f>VLOOKUP(AG21,Data!D$21:G$220,4,FALSE)</f>
        <v>11.5</v>
      </c>
      <c r="N21" s="48">
        <f t="shared" si="0"/>
        <v>785365</v>
      </c>
      <c r="O21">
        <v>0</v>
      </c>
      <c r="P21">
        <v>0</v>
      </c>
      <c r="Q21">
        <v>0</v>
      </c>
      <c r="R21">
        <v>0</v>
      </c>
      <c r="S21">
        <v>0</v>
      </c>
      <c r="T21">
        <v>0</v>
      </c>
      <c r="U21">
        <v>0</v>
      </c>
      <c r="V21">
        <v>0</v>
      </c>
      <c r="W21" t="s">
        <v>152</v>
      </c>
      <c r="X21">
        <v>1986</v>
      </c>
      <c r="Y21">
        <v>8</v>
      </c>
      <c r="Z21">
        <v>0</v>
      </c>
      <c r="AA21">
        <v>1986</v>
      </c>
      <c r="AB21">
        <v>8</v>
      </c>
      <c r="AC21">
        <v>0</v>
      </c>
      <c r="AD21" t="s">
        <v>252</v>
      </c>
      <c r="AE21" t="s">
        <v>252</v>
      </c>
      <c r="AF21" t="s">
        <v>252</v>
      </c>
      <c r="AG21" t="s">
        <v>438</v>
      </c>
      <c r="AH21" t="s">
        <v>253</v>
      </c>
      <c r="AI21" t="s">
        <v>254</v>
      </c>
      <c r="AK21" t="s">
        <v>152</v>
      </c>
      <c r="AL21" t="s">
        <v>152</v>
      </c>
      <c r="AM21" t="s">
        <v>255</v>
      </c>
      <c r="AN21" t="s">
        <v>152</v>
      </c>
      <c r="AO21" t="s">
        <v>152</v>
      </c>
      <c r="AP21" t="s">
        <v>152</v>
      </c>
      <c r="AQ21" t="s">
        <v>152</v>
      </c>
      <c r="AR21" t="s">
        <v>256</v>
      </c>
      <c r="AS21" t="s">
        <v>152</v>
      </c>
      <c r="AT21" t="s">
        <v>152</v>
      </c>
      <c r="AU21" t="s">
        <v>152</v>
      </c>
      <c r="AV21" t="s">
        <v>152</v>
      </c>
      <c r="AW21" t="s">
        <v>152</v>
      </c>
    </row>
    <row r="22" spans="1:49" ht="12.75">
      <c r="A22">
        <v>1986</v>
      </c>
      <c r="B22">
        <v>108</v>
      </c>
      <c r="C22" t="s">
        <v>246</v>
      </c>
      <c r="D22" t="s">
        <v>247</v>
      </c>
      <c r="E22" t="s">
        <v>248</v>
      </c>
      <c r="F22" t="s">
        <v>283</v>
      </c>
      <c r="G22" t="s">
        <v>250</v>
      </c>
      <c r="H22" t="s">
        <v>71</v>
      </c>
      <c r="I22" t="s">
        <v>391</v>
      </c>
      <c r="J22" t="s">
        <v>63</v>
      </c>
      <c r="L22" s="48">
        <v>50</v>
      </c>
      <c r="M22" s="48">
        <f>VLOOKUP(AG22,Data!D$21:G$220,4,FALSE)</f>
        <v>120.9</v>
      </c>
      <c r="N22" s="48">
        <f t="shared" si="0"/>
        <v>60450000</v>
      </c>
      <c r="O22">
        <v>0</v>
      </c>
      <c r="P22">
        <v>0</v>
      </c>
      <c r="Q22">
        <v>0</v>
      </c>
      <c r="R22">
        <v>0</v>
      </c>
      <c r="S22">
        <v>0</v>
      </c>
      <c r="T22">
        <v>0</v>
      </c>
      <c r="U22">
        <v>0</v>
      </c>
      <c r="V22">
        <v>0</v>
      </c>
      <c r="W22" t="s">
        <v>152</v>
      </c>
      <c r="X22">
        <v>1986</v>
      </c>
      <c r="Y22">
        <v>9</v>
      </c>
      <c r="Z22">
        <v>0</v>
      </c>
      <c r="AA22">
        <v>1986</v>
      </c>
      <c r="AB22">
        <v>9</v>
      </c>
      <c r="AC22">
        <v>0</v>
      </c>
      <c r="AD22" t="s">
        <v>252</v>
      </c>
      <c r="AE22" t="s">
        <v>252</v>
      </c>
      <c r="AF22" t="s">
        <v>252</v>
      </c>
      <c r="AG22" t="s">
        <v>391</v>
      </c>
      <c r="AH22" t="s">
        <v>253</v>
      </c>
      <c r="AI22" t="s">
        <v>254</v>
      </c>
      <c r="AK22" t="s">
        <v>152</v>
      </c>
      <c r="AL22" t="s">
        <v>152</v>
      </c>
      <c r="AM22" t="s">
        <v>255</v>
      </c>
      <c r="AN22" t="s">
        <v>152</v>
      </c>
      <c r="AO22" t="s">
        <v>152</v>
      </c>
      <c r="AP22" t="s">
        <v>152</v>
      </c>
      <c r="AQ22" t="s">
        <v>152</v>
      </c>
      <c r="AR22" t="s">
        <v>256</v>
      </c>
      <c r="AS22" t="s">
        <v>152</v>
      </c>
      <c r="AT22" t="s">
        <v>152</v>
      </c>
      <c r="AU22" t="s">
        <v>152</v>
      </c>
      <c r="AV22" t="s">
        <v>152</v>
      </c>
      <c r="AW22" t="s">
        <v>152</v>
      </c>
    </row>
    <row r="23" spans="1:49" ht="12.75">
      <c r="A23">
        <v>1986</v>
      </c>
      <c r="B23">
        <v>181</v>
      </c>
      <c r="C23" t="s">
        <v>246</v>
      </c>
      <c r="D23" t="s">
        <v>247</v>
      </c>
      <c r="E23" t="s">
        <v>248</v>
      </c>
      <c r="F23" t="s">
        <v>283</v>
      </c>
      <c r="G23" t="s">
        <v>250</v>
      </c>
      <c r="H23" t="s">
        <v>277</v>
      </c>
      <c r="I23" t="s">
        <v>434</v>
      </c>
      <c r="J23" t="s">
        <v>72</v>
      </c>
      <c r="L23" s="48">
        <v>25</v>
      </c>
      <c r="M23" s="48">
        <f>VLOOKUP(AG23,Data!D$21:G$220,4,FALSE)</f>
        <v>12.6</v>
      </c>
      <c r="N23" s="48">
        <f t="shared" si="0"/>
        <v>3150000</v>
      </c>
      <c r="O23">
        <v>0</v>
      </c>
      <c r="P23">
        <v>0</v>
      </c>
      <c r="Q23">
        <v>0</v>
      </c>
      <c r="R23">
        <v>0</v>
      </c>
      <c r="S23">
        <v>0</v>
      </c>
      <c r="T23">
        <v>0</v>
      </c>
      <c r="U23">
        <v>0</v>
      </c>
      <c r="V23">
        <v>0</v>
      </c>
      <c r="W23" t="s">
        <v>152</v>
      </c>
      <c r="X23">
        <v>1986</v>
      </c>
      <c r="Y23">
        <v>0</v>
      </c>
      <c r="Z23">
        <v>0</v>
      </c>
      <c r="AA23">
        <v>1986</v>
      </c>
      <c r="AB23">
        <v>0</v>
      </c>
      <c r="AC23">
        <v>0</v>
      </c>
      <c r="AD23" t="s">
        <v>252</v>
      </c>
      <c r="AE23" t="s">
        <v>252</v>
      </c>
      <c r="AF23" t="s">
        <v>252</v>
      </c>
      <c r="AG23" t="s">
        <v>434</v>
      </c>
      <c r="AH23" t="s">
        <v>253</v>
      </c>
      <c r="AI23" t="s">
        <v>254</v>
      </c>
      <c r="AK23" t="s">
        <v>152</v>
      </c>
      <c r="AL23" t="s">
        <v>152</v>
      </c>
      <c r="AM23" t="s">
        <v>255</v>
      </c>
      <c r="AN23" t="s">
        <v>152</v>
      </c>
      <c r="AO23" t="s">
        <v>152</v>
      </c>
      <c r="AP23" t="s">
        <v>152</v>
      </c>
      <c r="AQ23" t="s">
        <v>152</v>
      </c>
      <c r="AR23" t="s">
        <v>256</v>
      </c>
      <c r="AS23" t="s">
        <v>152</v>
      </c>
      <c r="AT23" t="s">
        <v>152</v>
      </c>
      <c r="AU23" t="s">
        <v>152</v>
      </c>
      <c r="AV23" t="s">
        <v>152</v>
      </c>
      <c r="AW23" t="s">
        <v>152</v>
      </c>
    </row>
    <row r="24" spans="1:49" ht="12.75">
      <c r="A24">
        <v>1987</v>
      </c>
      <c r="B24">
        <v>4</v>
      </c>
      <c r="C24" t="s">
        <v>246</v>
      </c>
      <c r="D24" t="s">
        <v>247</v>
      </c>
      <c r="E24" t="s">
        <v>248</v>
      </c>
      <c r="F24" t="s">
        <v>283</v>
      </c>
      <c r="G24" t="s">
        <v>250</v>
      </c>
      <c r="H24" t="s">
        <v>277</v>
      </c>
      <c r="I24" t="s">
        <v>434</v>
      </c>
      <c r="J24" t="s">
        <v>152</v>
      </c>
      <c r="M24" s="48">
        <f>VLOOKUP(AG24,Data!D$21:G$220,4,FALSE)</f>
        <v>12.6</v>
      </c>
      <c r="N24" s="48">
        <f t="shared" si="0"/>
        <v>12600000</v>
      </c>
      <c r="O24">
        <v>0</v>
      </c>
      <c r="P24">
        <v>0</v>
      </c>
      <c r="Q24">
        <v>0</v>
      </c>
      <c r="R24">
        <v>0</v>
      </c>
      <c r="S24">
        <v>0</v>
      </c>
      <c r="T24">
        <v>0</v>
      </c>
      <c r="U24">
        <v>0</v>
      </c>
      <c r="V24">
        <v>0</v>
      </c>
      <c r="W24" t="s">
        <v>152</v>
      </c>
      <c r="X24">
        <v>1987</v>
      </c>
      <c r="Y24">
        <v>0</v>
      </c>
      <c r="Z24">
        <v>0</v>
      </c>
      <c r="AA24">
        <v>1987</v>
      </c>
      <c r="AB24">
        <v>0</v>
      </c>
      <c r="AC24">
        <v>0</v>
      </c>
      <c r="AD24" t="s">
        <v>252</v>
      </c>
      <c r="AE24" t="s">
        <v>252</v>
      </c>
      <c r="AF24" t="s">
        <v>252</v>
      </c>
      <c r="AG24" t="s">
        <v>434</v>
      </c>
      <c r="AH24" t="s">
        <v>253</v>
      </c>
      <c r="AI24" t="s">
        <v>254</v>
      </c>
      <c r="AK24" t="s">
        <v>152</v>
      </c>
      <c r="AL24" t="s">
        <v>152</v>
      </c>
      <c r="AM24" t="s">
        <v>255</v>
      </c>
      <c r="AN24" t="s">
        <v>152</v>
      </c>
      <c r="AO24" t="s">
        <v>152</v>
      </c>
      <c r="AP24" t="s">
        <v>152</v>
      </c>
      <c r="AQ24" t="s">
        <v>152</v>
      </c>
      <c r="AR24" t="s">
        <v>256</v>
      </c>
      <c r="AS24" t="s">
        <v>152</v>
      </c>
      <c r="AT24" t="s">
        <v>152</v>
      </c>
      <c r="AU24" t="s">
        <v>152</v>
      </c>
      <c r="AV24" t="s">
        <v>152</v>
      </c>
      <c r="AW24" t="s">
        <v>152</v>
      </c>
    </row>
    <row r="25" spans="1:49" ht="12.75">
      <c r="A25">
        <v>1987</v>
      </c>
      <c r="B25">
        <v>5</v>
      </c>
      <c r="C25" t="s">
        <v>246</v>
      </c>
      <c r="D25" t="s">
        <v>247</v>
      </c>
      <c r="E25" t="s">
        <v>248</v>
      </c>
      <c r="F25" t="s">
        <v>283</v>
      </c>
      <c r="G25" t="s">
        <v>250</v>
      </c>
      <c r="H25" t="s">
        <v>68</v>
      </c>
      <c r="I25" t="s">
        <v>399</v>
      </c>
      <c r="J25" t="s">
        <v>152</v>
      </c>
      <c r="M25" s="48">
        <f>VLOOKUP(AG25,Data!D$21:G$220,4,FALSE)</f>
        <v>1.4</v>
      </c>
      <c r="N25" s="48">
        <f t="shared" si="0"/>
        <v>1400000</v>
      </c>
      <c r="O25">
        <v>0</v>
      </c>
      <c r="P25">
        <v>0</v>
      </c>
      <c r="Q25">
        <v>0</v>
      </c>
      <c r="R25">
        <v>0</v>
      </c>
      <c r="S25">
        <v>0</v>
      </c>
      <c r="T25">
        <v>0</v>
      </c>
      <c r="U25">
        <v>0</v>
      </c>
      <c r="V25">
        <v>0</v>
      </c>
      <c r="W25" t="s">
        <v>152</v>
      </c>
      <c r="X25">
        <v>1987</v>
      </c>
      <c r="Y25">
        <v>0</v>
      </c>
      <c r="Z25">
        <v>0</v>
      </c>
      <c r="AA25">
        <v>1987</v>
      </c>
      <c r="AB25">
        <v>0</v>
      </c>
      <c r="AC25">
        <v>0</v>
      </c>
      <c r="AD25" t="s">
        <v>252</v>
      </c>
      <c r="AE25" t="s">
        <v>252</v>
      </c>
      <c r="AF25" t="s">
        <v>252</v>
      </c>
      <c r="AG25" t="s">
        <v>399</v>
      </c>
      <c r="AH25" t="s">
        <v>253</v>
      </c>
      <c r="AI25" t="s">
        <v>254</v>
      </c>
      <c r="AK25" t="s">
        <v>152</v>
      </c>
      <c r="AL25" t="s">
        <v>152</v>
      </c>
      <c r="AM25" t="s">
        <v>255</v>
      </c>
      <c r="AN25" t="s">
        <v>152</v>
      </c>
      <c r="AO25" t="s">
        <v>152</v>
      </c>
      <c r="AP25" t="s">
        <v>152</v>
      </c>
      <c r="AQ25" t="s">
        <v>152</v>
      </c>
      <c r="AR25" t="s">
        <v>256</v>
      </c>
      <c r="AS25" t="s">
        <v>152</v>
      </c>
      <c r="AT25" t="s">
        <v>152</v>
      </c>
      <c r="AU25" t="s">
        <v>152</v>
      </c>
      <c r="AV25" t="s">
        <v>152</v>
      </c>
      <c r="AW25" t="s">
        <v>152</v>
      </c>
    </row>
    <row r="26" spans="1:49" ht="12.75">
      <c r="A26">
        <v>1987</v>
      </c>
      <c r="B26">
        <v>6</v>
      </c>
      <c r="C26" t="s">
        <v>246</v>
      </c>
      <c r="D26" t="s">
        <v>247</v>
      </c>
      <c r="E26" t="s">
        <v>248</v>
      </c>
      <c r="F26" t="s">
        <v>152</v>
      </c>
      <c r="G26" t="s">
        <v>250</v>
      </c>
      <c r="H26" t="s">
        <v>282</v>
      </c>
      <c r="I26" t="s">
        <v>367</v>
      </c>
      <c r="J26" t="s">
        <v>73</v>
      </c>
      <c r="L26" s="48">
        <v>25</v>
      </c>
      <c r="M26" s="48">
        <f>VLOOKUP(AG26,Data!D$21:G$220,4,FALSE)</f>
        <v>32.9</v>
      </c>
      <c r="N26" s="48">
        <f t="shared" si="0"/>
        <v>8225000</v>
      </c>
      <c r="O26">
        <v>0</v>
      </c>
      <c r="P26">
        <v>0</v>
      </c>
      <c r="Q26">
        <v>0</v>
      </c>
      <c r="R26">
        <v>0</v>
      </c>
      <c r="S26">
        <v>0</v>
      </c>
      <c r="T26">
        <v>0</v>
      </c>
      <c r="U26">
        <v>0</v>
      </c>
      <c r="V26">
        <v>0</v>
      </c>
      <c r="W26" t="s">
        <v>152</v>
      </c>
      <c r="X26">
        <v>1987</v>
      </c>
      <c r="Y26">
        <v>0</v>
      </c>
      <c r="Z26">
        <v>0</v>
      </c>
      <c r="AA26">
        <v>1987</v>
      </c>
      <c r="AB26">
        <v>0</v>
      </c>
      <c r="AC26">
        <v>0</v>
      </c>
      <c r="AD26" t="s">
        <v>252</v>
      </c>
      <c r="AE26" t="s">
        <v>252</v>
      </c>
      <c r="AF26" t="s">
        <v>252</v>
      </c>
      <c r="AG26" t="s">
        <v>367</v>
      </c>
      <c r="AH26" t="s">
        <v>258</v>
      </c>
      <c r="AI26" t="s">
        <v>254</v>
      </c>
      <c r="AK26" t="s">
        <v>152</v>
      </c>
      <c r="AL26" t="s">
        <v>152</v>
      </c>
      <c r="AM26" t="s">
        <v>255</v>
      </c>
      <c r="AN26" t="s">
        <v>152</v>
      </c>
      <c r="AO26" t="s">
        <v>152</v>
      </c>
      <c r="AP26" t="s">
        <v>152</v>
      </c>
      <c r="AQ26" t="s">
        <v>152</v>
      </c>
      <c r="AR26" t="s">
        <v>256</v>
      </c>
      <c r="AS26" t="s">
        <v>152</v>
      </c>
      <c r="AT26" t="s">
        <v>152</v>
      </c>
      <c r="AU26" t="s">
        <v>152</v>
      </c>
      <c r="AV26" t="s">
        <v>152</v>
      </c>
      <c r="AW26" t="s">
        <v>152</v>
      </c>
    </row>
    <row r="27" spans="1:49" ht="12.75">
      <c r="A27">
        <v>1987</v>
      </c>
      <c r="B27">
        <v>7</v>
      </c>
      <c r="C27" t="s">
        <v>246</v>
      </c>
      <c r="D27" t="s">
        <v>247</v>
      </c>
      <c r="E27" t="s">
        <v>248</v>
      </c>
      <c r="F27" t="s">
        <v>74</v>
      </c>
      <c r="G27" t="s">
        <v>250</v>
      </c>
      <c r="H27" t="s">
        <v>62</v>
      </c>
      <c r="I27" t="s">
        <v>403</v>
      </c>
      <c r="J27" t="s">
        <v>152</v>
      </c>
      <c r="M27" s="48">
        <f>VLOOKUP(AG27,Data!D$21:G$220,4,FALSE)</f>
        <v>9.9</v>
      </c>
      <c r="N27" s="48">
        <f t="shared" si="0"/>
        <v>9900000</v>
      </c>
      <c r="O27">
        <v>0</v>
      </c>
      <c r="P27">
        <v>0</v>
      </c>
      <c r="Q27">
        <v>0</v>
      </c>
      <c r="R27">
        <v>0</v>
      </c>
      <c r="S27">
        <v>0</v>
      </c>
      <c r="T27">
        <v>0</v>
      </c>
      <c r="U27">
        <v>0</v>
      </c>
      <c r="V27">
        <v>0</v>
      </c>
      <c r="W27" t="s">
        <v>152</v>
      </c>
      <c r="X27">
        <v>1987</v>
      </c>
      <c r="Y27">
        <v>1</v>
      </c>
      <c r="Z27">
        <v>0</v>
      </c>
      <c r="AA27">
        <v>1987</v>
      </c>
      <c r="AB27">
        <v>1</v>
      </c>
      <c r="AC27">
        <v>0</v>
      </c>
      <c r="AD27" t="s">
        <v>252</v>
      </c>
      <c r="AE27" t="s">
        <v>252</v>
      </c>
      <c r="AF27" t="s">
        <v>252</v>
      </c>
      <c r="AG27" t="s">
        <v>403</v>
      </c>
      <c r="AH27" t="s">
        <v>253</v>
      </c>
      <c r="AI27" t="s">
        <v>254</v>
      </c>
      <c r="AK27" t="s">
        <v>152</v>
      </c>
      <c r="AL27" t="s">
        <v>152</v>
      </c>
      <c r="AM27" t="s">
        <v>255</v>
      </c>
      <c r="AN27" t="s">
        <v>152</v>
      </c>
      <c r="AO27" t="s">
        <v>152</v>
      </c>
      <c r="AP27" t="s">
        <v>152</v>
      </c>
      <c r="AQ27" t="s">
        <v>152</v>
      </c>
      <c r="AR27" t="s">
        <v>256</v>
      </c>
      <c r="AS27" t="s">
        <v>152</v>
      </c>
      <c r="AT27" t="s">
        <v>152</v>
      </c>
      <c r="AU27" t="s">
        <v>152</v>
      </c>
      <c r="AV27" t="s">
        <v>152</v>
      </c>
      <c r="AW27" t="s">
        <v>152</v>
      </c>
    </row>
    <row r="28" spans="1:49" ht="12.75">
      <c r="A28">
        <v>1987</v>
      </c>
      <c r="B28">
        <v>8</v>
      </c>
      <c r="C28" t="s">
        <v>246</v>
      </c>
      <c r="D28" t="s">
        <v>247</v>
      </c>
      <c r="E28" t="s">
        <v>248</v>
      </c>
      <c r="F28" t="s">
        <v>283</v>
      </c>
      <c r="G28" t="s">
        <v>250</v>
      </c>
      <c r="H28" t="s">
        <v>284</v>
      </c>
      <c r="I28" t="s">
        <v>436</v>
      </c>
      <c r="J28" t="s">
        <v>152</v>
      </c>
      <c r="M28" s="48">
        <f>VLOOKUP(AG28,Data!D$21:G$220,4,FALSE)</f>
        <v>12.6</v>
      </c>
      <c r="N28" s="48">
        <f t="shared" si="0"/>
        <v>12600000</v>
      </c>
      <c r="O28">
        <v>0</v>
      </c>
      <c r="P28">
        <v>0</v>
      </c>
      <c r="Q28">
        <v>0</v>
      </c>
      <c r="R28">
        <v>0</v>
      </c>
      <c r="S28">
        <v>0</v>
      </c>
      <c r="T28">
        <v>0</v>
      </c>
      <c r="U28">
        <v>0</v>
      </c>
      <c r="V28">
        <v>0</v>
      </c>
      <c r="W28" t="s">
        <v>152</v>
      </c>
      <c r="X28">
        <v>1987</v>
      </c>
      <c r="Y28">
        <v>0</v>
      </c>
      <c r="Z28">
        <v>0</v>
      </c>
      <c r="AA28">
        <v>1987</v>
      </c>
      <c r="AB28">
        <v>0</v>
      </c>
      <c r="AC28">
        <v>0</v>
      </c>
      <c r="AD28" t="s">
        <v>252</v>
      </c>
      <c r="AE28" t="s">
        <v>252</v>
      </c>
      <c r="AF28" t="s">
        <v>252</v>
      </c>
      <c r="AG28" t="s">
        <v>436</v>
      </c>
      <c r="AH28" t="s">
        <v>253</v>
      </c>
      <c r="AI28" t="s">
        <v>254</v>
      </c>
      <c r="AK28" t="s">
        <v>152</v>
      </c>
      <c r="AL28" t="s">
        <v>152</v>
      </c>
      <c r="AM28" t="s">
        <v>255</v>
      </c>
      <c r="AN28" t="s">
        <v>152</v>
      </c>
      <c r="AO28" t="s">
        <v>152</v>
      </c>
      <c r="AP28" t="s">
        <v>152</v>
      </c>
      <c r="AQ28" t="s">
        <v>152</v>
      </c>
      <c r="AR28" t="s">
        <v>256</v>
      </c>
      <c r="AS28" t="s">
        <v>152</v>
      </c>
      <c r="AT28" t="s">
        <v>152</v>
      </c>
      <c r="AU28" t="s">
        <v>152</v>
      </c>
      <c r="AV28" t="s">
        <v>152</v>
      </c>
      <c r="AW28" t="s">
        <v>152</v>
      </c>
    </row>
    <row r="29" spans="1:49" ht="12.75">
      <c r="A29">
        <v>1987</v>
      </c>
      <c r="B29">
        <v>9</v>
      </c>
      <c r="C29" t="s">
        <v>246</v>
      </c>
      <c r="D29" t="s">
        <v>247</v>
      </c>
      <c r="E29" t="s">
        <v>248</v>
      </c>
      <c r="F29" t="s">
        <v>283</v>
      </c>
      <c r="G29" t="s">
        <v>250</v>
      </c>
      <c r="H29" t="s">
        <v>251</v>
      </c>
      <c r="I29" t="s">
        <v>438</v>
      </c>
      <c r="J29" t="s">
        <v>152</v>
      </c>
      <c r="M29" s="48">
        <f>VLOOKUP(AG29,Data!D$21:G$220,4,FALSE)</f>
        <v>11.5</v>
      </c>
      <c r="N29" s="48">
        <f t="shared" si="0"/>
        <v>11500000</v>
      </c>
      <c r="O29">
        <v>0</v>
      </c>
      <c r="P29">
        <v>0</v>
      </c>
      <c r="Q29">
        <v>0</v>
      </c>
      <c r="R29">
        <v>0</v>
      </c>
      <c r="S29">
        <v>0</v>
      </c>
      <c r="T29">
        <v>0</v>
      </c>
      <c r="U29">
        <v>0</v>
      </c>
      <c r="V29">
        <v>0</v>
      </c>
      <c r="W29" t="s">
        <v>152</v>
      </c>
      <c r="X29">
        <v>1987</v>
      </c>
      <c r="Y29">
        <v>1</v>
      </c>
      <c r="Z29">
        <v>0</v>
      </c>
      <c r="AA29">
        <v>1987</v>
      </c>
      <c r="AB29">
        <v>1</v>
      </c>
      <c r="AC29">
        <v>0</v>
      </c>
      <c r="AD29" t="s">
        <v>252</v>
      </c>
      <c r="AE29" t="s">
        <v>252</v>
      </c>
      <c r="AF29" t="s">
        <v>252</v>
      </c>
      <c r="AG29" t="s">
        <v>438</v>
      </c>
      <c r="AH29" t="s">
        <v>253</v>
      </c>
      <c r="AI29" t="s">
        <v>254</v>
      </c>
      <c r="AK29" t="s">
        <v>152</v>
      </c>
      <c r="AL29" t="s">
        <v>152</v>
      </c>
      <c r="AM29" t="s">
        <v>255</v>
      </c>
      <c r="AN29" t="s">
        <v>152</v>
      </c>
      <c r="AO29" t="s">
        <v>152</v>
      </c>
      <c r="AP29" t="s">
        <v>152</v>
      </c>
      <c r="AQ29" t="s">
        <v>152</v>
      </c>
      <c r="AR29" t="s">
        <v>256</v>
      </c>
      <c r="AS29" t="s">
        <v>152</v>
      </c>
      <c r="AT29" t="s">
        <v>152</v>
      </c>
      <c r="AU29" t="s">
        <v>152</v>
      </c>
      <c r="AV29" t="s">
        <v>152</v>
      </c>
      <c r="AW29" t="s">
        <v>152</v>
      </c>
    </row>
    <row r="30" spans="1:49" ht="12.75">
      <c r="A30">
        <v>1987</v>
      </c>
      <c r="B30">
        <v>12</v>
      </c>
      <c r="C30" t="s">
        <v>246</v>
      </c>
      <c r="D30" t="s">
        <v>247</v>
      </c>
      <c r="E30" t="s">
        <v>248</v>
      </c>
      <c r="F30" t="s">
        <v>283</v>
      </c>
      <c r="G30" t="s">
        <v>250</v>
      </c>
      <c r="H30" t="s">
        <v>75</v>
      </c>
      <c r="I30" t="s">
        <v>371</v>
      </c>
      <c r="J30" t="s">
        <v>152</v>
      </c>
      <c r="M30" s="48">
        <f>VLOOKUP(AG30,Data!D$21:G$220,4,FALSE)</f>
        <v>15.7</v>
      </c>
      <c r="N30" s="48">
        <f t="shared" si="0"/>
        <v>15700000</v>
      </c>
      <c r="O30">
        <v>0</v>
      </c>
      <c r="P30">
        <v>0</v>
      </c>
      <c r="Q30">
        <v>0</v>
      </c>
      <c r="R30">
        <v>0</v>
      </c>
      <c r="S30">
        <v>0</v>
      </c>
      <c r="T30">
        <v>0</v>
      </c>
      <c r="U30">
        <v>0</v>
      </c>
      <c r="V30">
        <v>0</v>
      </c>
      <c r="W30" t="s">
        <v>152</v>
      </c>
      <c r="X30">
        <v>1987</v>
      </c>
      <c r="Y30">
        <v>1</v>
      </c>
      <c r="Z30">
        <v>0</v>
      </c>
      <c r="AA30">
        <v>1987</v>
      </c>
      <c r="AB30">
        <v>1</v>
      </c>
      <c r="AC30">
        <v>0</v>
      </c>
      <c r="AD30" t="s">
        <v>252</v>
      </c>
      <c r="AE30" t="s">
        <v>252</v>
      </c>
      <c r="AF30" t="s">
        <v>252</v>
      </c>
      <c r="AG30" t="s">
        <v>371</v>
      </c>
      <c r="AH30" t="s">
        <v>58</v>
      </c>
      <c r="AI30" t="s">
        <v>254</v>
      </c>
      <c r="AK30" t="s">
        <v>152</v>
      </c>
      <c r="AL30" t="s">
        <v>152</v>
      </c>
      <c r="AM30" t="s">
        <v>255</v>
      </c>
      <c r="AN30" t="s">
        <v>152</v>
      </c>
      <c r="AO30" t="s">
        <v>152</v>
      </c>
      <c r="AP30" t="s">
        <v>152</v>
      </c>
      <c r="AQ30" t="s">
        <v>152</v>
      </c>
      <c r="AR30" t="s">
        <v>256</v>
      </c>
      <c r="AS30" t="s">
        <v>152</v>
      </c>
      <c r="AT30" t="s">
        <v>152</v>
      </c>
      <c r="AU30" t="s">
        <v>152</v>
      </c>
      <c r="AV30" t="s">
        <v>152</v>
      </c>
      <c r="AW30" t="s">
        <v>152</v>
      </c>
    </row>
    <row r="31" spans="1:49" ht="12.75">
      <c r="A31">
        <v>1987</v>
      </c>
      <c r="B31">
        <v>13</v>
      </c>
      <c r="C31" t="s">
        <v>246</v>
      </c>
      <c r="D31" t="s">
        <v>247</v>
      </c>
      <c r="E31" t="s">
        <v>248</v>
      </c>
      <c r="F31" t="s">
        <v>76</v>
      </c>
      <c r="G31" t="s">
        <v>250</v>
      </c>
      <c r="H31" t="s">
        <v>261</v>
      </c>
      <c r="I31" t="s">
        <v>387</v>
      </c>
      <c r="J31" t="s">
        <v>77</v>
      </c>
      <c r="L31" s="48">
        <v>20</v>
      </c>
      <c r="M31" s="48">
        <f>VLOOKUP(AG31,Data!D$21:G$220,4,FALSE)</f>
        <v>19.3</v>
      </c>
      <c r="N31" s="48">
        <f t="shared" si="0"/>
        <v>3860000</v>
      </c>
      <c r="O31">
        <v>0</v>
      </c>
      <c r="P31">
        <v>0</v>
      </c>
      <c r="Q31">
        <v>0</v>
      </c>
      <c r="R31">
        <v>0</v>
      </c>
      <c r="S31">
        <v>0</v>
      </c>
      <c r="T31">
        <v>0</v>
      </c>
      <c r="U31">
        <v>0</v>
      </c>
      <c r="V31">
        <v>0</v>
      </c>
      <c r="W31" t="s">
        <v>152</v>
      </c>
      <c r="X31">
        <v>1987</v>
      </c>
      <c r="Y31">
        <v>0</v>
      </c>
      <c r="Z31">
        <v>0</v>
      </c>
      <c r="AA31">
        <v>1987</v>
      </c>
      <c r="AB31">
        <v>0</v>
      </c>
      <c r="AC31">
        <v>0</v>
      </c>
      <c r="AD31" t="s">
        <v>252</v>
      </c>
      <c r="AE31" t="s">
        <v>252</v>
      </c>
      <c r="AF31" t="s">
        <v>252</v>
      </c>
      <c r="AG31" t="s">
        <v>387</v>
      </c>
      <c r="AH31" t="s">
        <v>262</v>
      </c>
      <c r="AI31" t="s">
        <v>263</v>
      </c>
      <c r="AK31" t="s">
        <v>152</v>
      </c>
      <c r="AL31" t="s">
        <v>152</v>
      </c>
      <c r="AM31" t="s">
        <v>255</v>
      </c>
      <c r="AN31" t="s">
        <v>152</v>
      </c>
      <c r="AO31" t="s">
        <v>152</v>
      </c>
      <c r="AP31" t="s">
        <v>152</v>
      </c>
      <c r="AQ31" t="s">
        <v>152</v>
      </c>
      <c r="AR31" t="s">
        <v>256</v>
      </c>
      <c r="AS31" t="s">
        <v>152</v>
      </c>
      <c r="AT31" t="s">
        <v>152</v>
      </c>
      <c r="AU31" t="s">
        <v>152</v>
      </c>
      <c r="AV31" t="s">
        <v>152</v>
      </c>
      <c r="AW31" t="s">
        <v>152</v>
      </c>
    </row>
    <row r="32" spans="1:49" ht="12.75">
      <c r="A32">
        <v>1987</v>
      </c>
      <c r="B32">
        <v>15</v>
      </c>
      <c r="C32" t="s">
        <v>246</v>
      </c>
      <c r="D32" t="s">
        <v>247</v>
      </c>
      <c r="E32" t="s">
        <v>248</v>
      </c>
      <c r="F32" t="s">
        <v>283</v>
      </c>
      <c r="G32" t="s">
        <v>250</v>
      </c>
      <c r="H32" t="s">
        <v>269</v>
      </c>
      <c r="I32" t="s">
        <v>430</v>
      </c>
      <c r="J32" t="s">
        <v>152</v>
      </c>
      <c r="M32" s="48">
        <f>VLOOKUP(AG32,Data!D$21:G$220,4,FALSE)</f>
        <v>1.4</v>
      </c>
      <c r="N32" s="48">
        <f t="shared" si="0"/>
        <v>1400000</v>
      </c>
      <c r="O32">
        <v>0</v>
      </c>
      <c r="P32">
        <v>0</v>
      </c>
      <c r="Q32">
        <v>0</v>
      </c>
      <c r="R32">
        <v>0</v>
      </c>
      <c r="S32">
        <v>0</v>
      </c>
      <c r="T32">
        <v>0</v>
      </c>
      <c r="U32">
        <v>0</v>
      </c>
      <c r="V32">
        <v>0</v>
      </c>
      <c r="W32" t="s">
        <v>152</v>
      </c>
      <c r="X32">
        <v>1987</v>
      </c>
      <c r="Y32">
        <v>0</v>
      </c>
      <c r="Z32">
        <v>0</v>
      </c>
      <c r="AA32">
        <v>1987</v>
      </c>
      <c r="AB32">
        <v>0</v>
      </c>
      <c r="AC32">
        <v>0</v>
      </c>
      <c r="AD32" t="s">
        <v>252</v>
      </c>
      <c r="AE32" t="s">
        <v>252</v>
      </c>
      <c r="AF32" t="s">
        <v>252</v>
      </c>
      <c r="AG32" t="s">
        <v>430</v>
      </c>
      <c r="AH32" t="s">
        <v>253</v>
      </c>
      <c r="AI32" t="s">
        <v>254</v>
      </c>
      <c r="AK32" t="s">
        <v>152</v>
      </c>
      <c r="AL32" t="s">
        <v>152</v>
      </c>
      <c r="AM32" t="s">
        <v>255</v>
      </c>
      <c r="AN32" t="s">
        <v>152</v>
      </c>
      <c r="AO32" t="s">
        <v>152</v>
      </c>
      <c r="AP32" t="s">
        <v>152</v>
      </c>
      <c r="AQ32" t="s">
        <v>152</v>
      </c>
      <c r="AR32" t="s">
        <v>256</v>
      </c>
      <c r="AS32" t="s">
        <v>152</v>
      </c>
      <c r="AT32" t="s">
        <v>152</v>
      </c>
      <c r="AU32" t="s">
        <v>152</v>
      </c>
      <c r="AV32" t="s">
        <v>152</v>
      </c>
      <c r="AW32" t="s">
        <v>152</v>
      </c>
    </row>
    <row r="33" spans="1:49" ht="12.75">
      <c r="A33">
        <v>1987</v>
      </c>
      <c r="B33">
        <v>19</v>
      </c>
      <c r="C33" t="s">
        <v>246</v>
      </c>
      <c r="D33" t="s">
        <v>247</v>
      </c>
      <c r="E33" t="s">
        <v>248</v>
      </c>
      <c r="F33" t="s">
        <v>78</v>
      </c>
      <c r="G33" t="s">
        <v>250</v>
      </c>
      <c r="H33" t="s">
        <v>54</v>
      </c>
      <c r="I33" t="s">
        <v>426</v>
      </c>
      <c r="J33" t="s">
        <v>152</v>
      </c>
      <c r="M33" s="48">
        <f>VLOOKUP(AG33,Data!D$21:G$220,4,FALSE)</f>
        <v>69</v>
      </c>
      <c r="N33" s="48">
        <f t="shared" si="0"/>
        <v>69000000</v>
      </c>
      <c r="O33">
        <v>0</v>
      </c>
      <c r="P33">
        <v>0</v>
      </c>
      <c r="Q33">
        <v>0</v>
      </c>
      <c r="R33">
        <v>0</v>
      </c>
      <c r="S33">
        <v>0</v>
      </c>
      <c r="T33">
        <v>0</v>
      </c>
      <c r="U33">
        <v>0</v>
      </c>
      <c r="V33">
        <v>0</v>
      </c>
      <c r="W33" t="s">
        <v>152</v>
      </c>
      <c r="X33">
        <v>1987</v>
      </c>
      <c r="Y33">
        <v>0</v>
      </c>
      <c r="Z33">
        <v>0</v>
      </c>
      <c r="AA33">
        <v>1987</v>
      </c>
      <c r="AB33">
        <v>0</v>
      </c>
      <c r="AC33">
        <v>0</v>
      </c>
      <c r="AD33" t="s">
        <v>252</v>
      </c>
      <c r="AE33" t="s">
        <v>252</v>
      </c>
      <c r="AF33" t="s">
        <v>252</v>
      </c>
      <c r="AG33" t="s">
        <v>426</v>
      </c>
      <c r="AH33" t="s">
        <v>275</v>
      </c>
      <c r="AI33" t="s">
        <v>254</v>
      </c>
      <c r="AK33" t="s">
        <v>152</v>
      </c>
      <c r="AL33" t="s">
        <v>152</v>
      </c>
      <c r="AM33" t="s">
        <v>255</v>
      </c>
      <c r="AN33" t="s">
        <v>152</v>
      </c>
      <c r="AO33" t="s">
        <v>152</v>
      </c>
      <c r="AP33" t="s">
        <v>152</v>
      </c>
      <c r="AQ33" t="s">
        <v>152</v>
      </c>
      <c r="AR33" t="s">
        <v>256</v>
      </c>
      <c r="AS33" t="s">
        <v>152</v>
      </c>
      <c r="AT33" t="s">
        <v>152</v>
      </c>
      <c r="AU33" t="s">
        <v>152</v>
      </c>
      <c r="AV33" t="s">
        <v>152</v>
      </c>
      <c r="AW33" t="s">
        <v>152</v>
      </c>
    </row>
    <row r="34" spans="1:49" ht="12.75">
      <c r="A34">
        <v>1987</v>
      </c>
      <c r="B34">
        <v>172</v>
      </c>
      <c r="C34" t="s">
        <v>246</v>
      </c>
      <c r="D34" t="s">
        <v>247</v>
      </c>
      <c r="E34" t="s">
        <v>248</v>
      </c>
      <c r="F34" t="s">
        <v>249</v>
      </c>
      <c r="G34" t="s">
        <v>250</v>
      </c>
      <c r="H34" t="s">
        <v>79</v>
      </c>
      <c r="I34" t="s">
        <v>340</v>
      </c>
      <c r="J34" t="s">
        <v>80</v>
      </c>
      <c r="L34" s="48">
        <v>25</v>
      </c>
      <c r="M34" s="48">
        <f>VLOOKUP(AG34,Data!D$21:G$220,4,FALSE)</f>
        <v>30.1</v>
      </c>
      <c r="N34" s="48">
        <f t="shared" si="0"/>
        <v>7525000</v>
      </c>
      <c r="O34">
        <v>0</v>
      </c>
      <c r="P34">
        <v>0</v>
      </c>
      <c r="Q34">
        <v>0</v>
      </c>
      <c r="R34">
        <v>0</v>
      </c>
      <c r="S34">
        <v>0</v>
      </c>
      <c r="T34">
        <v>0</v>
      </c>
      <c r="U34">
        <v>0</v>
      </c>
      <c r="V34">
        <v>0</v>
      </c>
      <c r="W34" t="s">
        <v>152</v>
      </c>
      <c r="X34">
        <v>1987</v>
      </c>
      <c r="Y34">
        <v>10</v>
      </c>
      <c r="Z34">
        <v>0</v>
      </c>
      <c r="AA34">
        <v>1987</v>
      </c>
      <c r="AB34">
        <v>10</v>
      </c>
      <c r="AC34">
        <v>0</v>
      </c>
      <c r="AD34" t="s">
        <v>252</v>
      </c>
      <c r="AE34" t="s">
        <v>252</v>
      </c>
      <c r="AF34" t="s">
        <v>252</v>
      </c>
      <c r="AG34" t="s">
        <v>340</v>
      </c>
      <c r="AH34" t="s">
        <v>258</v>
      </c>
      <c r="AI34" t="s">
        <v>254</v>
      </c>
      <c r="AK34" t="s">
        <v>152</v>
      </c>
      <c r="AL34" t="s">
        <v>152</v>
      </c>
      <c r="AM34" t="s">
        <v>255</v>
      </c>
      <c r="AN34" t="s">
        <v>152</v>
      </c>
      <c r="AO34" t="s">
        <v>152</v>
      </c>
      <c r="AP34" t="s">
        <v>152</v>
      </c>
      <c r="AQ34" t="s">
        <v>152</v>
      </c>
      <c r="AR34" t="s">
        <v>256</v>
      </c>
      <c r="AS34" t="s">
        <v>152</v>
      </c>
      <c r="AT34" t="s">
        <v>152</v>
      </c>
      <c r="AU34" t="s">
        <v>152</v>
      </c>
      <c r="AV34" t="s">
        <v>152</v>
      </c>
      <c r="AW34" t="s">
        <v>152</v>
      </c>
    </row>
    <row r="35" spans="1:49" ht="12.75">
      <c r="A35">
        <v>1987</v>
      </c>
      <c r="B35">
        <v>173</v>
      </c>
      <c r="C35" t="s">
        <v>246</v>
      </c>
      <c r="D35" t="s">
        <v>247</v>
      </c>
      <c r="E35" t="s">
        <v>248</v>
      </c>
      <c r="F35" t="s">
        <v>249</v>
      </c>
      <c r="G35" t="s">
        <v>250</v>
      </c>
      <c r="H35" t="s">
        <v>81</v>
      </c>
      <c r="I35" t="s">
        <v>307</v>
      </c>
      <c r="J35" t="s">
        <v>82</v>
      </c>
      <c r="K35" s="48">
        <f>216931+16339</f>
        <v>233270</v>
      </c>
      <c r="M35" s="48">
        <f>VLOOKUP(AG35,Data!D$21:G$220,4,FALSE)</f>
        <v>31.3</v>
      </c>
      <c r="N35" s="48">
        <f t="shared" si="0"/>
        <v>233270</v>
      </c>
      <c r="O35">
        <v>0</v>
      </c>
      <c r="P35">
        <v>0</v>
      </c>
      <c r="Q35">
        <v>0</v>
      </c>
      <c r="R35">
        <v>0</v>
      </c>
      <c r="S35">
        <v>0</v>
      </c>
      <c r="T35">
        <v>0</v>
      </c>
      <c r="U35">
        <v>0</v>
      </c>
      <c r="V35">
        <v>0</v>
      </c>
      <c r="W35" t="s">
        <v>152</v>
      </c>
      <c r="X35">
        <v>1987</v>
      </c>
      <c r="Y35">
        <v>10</v>
      </c>
      <c r="Z35">
        <v>0</v>
      </c>
      <c r="AA35">
        <v>1987</v>
      </c>
      <c r="AB35">
        <v>10</v>
      </c>
      <c r="AC35">
        <v>0</v>
      </c>
      <c r="AD35" t="s">
        <v>252</v>
      </c>
      <c r="AE35" t="s">
        <v>252</v>
      </c>
      <c r="AF35" t="s">
        <v>252</v>
      </c>
      <c r="AG35" t="s">
        <v>307</v>
      </c>
      <c r="AH35" t="s">
        <v>258</v>
      </c>
      <c r="AI35" t="s">
        <v>254</v>
      </c>
      <c r="AK35" t="s">
        <v>152</v>
      </c>
      <c r="AL35" t="s">
        <v>152</v>
      </c>
      <c r="AM35" t="s">
        <v>255</v>
      </c>
      <c r="AN35" t="s">
        <v>152</v>
      </c>
      <c r="AO35" t="s">
        <v>152</v>
      </c>
      <c r="AP35" t="s">
        <v>152</v>
      </c>
      <c r="AQ35" t="s">
        <v>152</v>
      </c>
      <c r="AR35" t="s">
        <v>256</v>
      </c>
      <c r="AS35" t="s">
        <v>152</v>
      </c>
      <c r="AT35" t="s">
        <v>152</v>
      </c>
      <c r="AU35" t="s">
        <v>152</v>
      </c>
      <c r="AV35" t="s">
        <v>152</v>
      </c>
      <c r="AW35" t="s">
        <v>152</v>
      </c>
    </row>
    <row r="36" spans="1:49" ht="12.75">
      <c r="A36">
        <v>1987</v>
      </c>
      <c r="B36">
        <v>204</v>
      </c>
      <c r="C36" t="s">
        <v>246</v>
      </c>
      <c r="D36" t="s">
        <v>247</v>
      </c>
      <c r="E36" t="s">
        <v>248</v>
      </c>
      <c r="F36" t="s">
        <v>83</v>
      </c>
      <c r="G36" t="s">
        <v>84</v>
      </c>
      <c r="H36" t="s">
        <v>280</v>
      </c>
      <c r="I36" t="s">
        <v>393</v>
      </c>
      <c r="J36" t="s">
        <v>85</v>
      </c>
      <c r="L36" s="48">
        <v>75</v>
      </c>
      <c r="M36" s="48">
        <f>VLOOKUP(AG36,Data!D$21:G$220,4,FALSE)</f>
        <v>2.8</v>
      </c>
      <c r="N36" s="48">
        <f t="shared" si="0"/>
        <v>2100000</v>
      </c>
      <c r="O36">
        <v>0</v>
      </c>
      <c r="P36">
        <v>0</v>
      </c>
      <c r="Q36">
        <v>0</v>
      </c>
      <c r="R36">
        <v>0</v>
      </c>
      <c r="S36">
        <v>0</v>
      </c>
      <c r="T36">
        <v>0</v>
      </c>
      <c r="U36">
        <v>0</v>
      </c>
      <c r="V36">
        <v>0</v>
      </c>
      <c r="W36" t="s">
        <v>152</v>
      </c>
      <c r="X36">
        <v>1987</v>
      </c>
      <c r="Y36">
        <v>11</v>
      </c>
      <c r="Z36">
        <v>0</v>
      </c>
      <c r="AA36">
        <v>1987</v>
      </c>
      <c r="AB36">
        <v>11</v>
      </c>
      <c r="AC36">
        <v>0</v>
      </c>
      <c r="AD36" t="s">
        <v>252</v>
      </c>
      <c r="AE36" t="s">
        <v>252</v>
      </c>
      <c r="AF36" t="s">
        <v>252</v>
      </c>
      <c r="AG36" t="s">
        <v>393</v>
      </c>
      <c r="AH36" t="s">
        <v>253</v>
      </c>
      <c r="AI36" t="s">
        <v>254</v>
      </c>
      <c r="AK36" t="s">
        <v>152</v>
      </c>
      <c r="AL36" t="s">
        <v>152</v>
      </c>
      <c r="AM36" t="s">
        <v>255</v>
      </c>
      <c r="AN36" t="s">
        <v>152</v>
      </c>
      <c r="AO36" t="s">
        <v>152</v>
      </c>
      <c r="AP36" t="s">
        <v>152</v>
      </c>
      <c r="AQ36" t="s">
        <v>152</v>
      </c>
      <c r="AR36" t="s">
        <v>256</v>
      </c>
      <c r="AS36" t="s">
        <v>152</v>
      </c>
      <c r="AT36" t="s">
        <v>152</v>
      </c>
      <c r="AU36" t="s">
        <v>152</v>
      </c>
      <c r="AV36" t="s">
        <v>152</v>
      </c>
      <c r="AW36" t="s">
        <v>152</v>
      </c>
    </row>
    <row r="37" spans="1:49" ht="12.75">
      <c r="A37">
        <v>1987</v>
      </c>
      <c r="B37">
        <v>593</v>
      </c>
      <c r="C37" t="s">
        <v>246</v>
      </c>
      <c r="D37" t="s">
        <v>247</v>
      </c>
      <c r="E37" t="s">
        <v>248</v>
      </c>
      <c r="F37" t="s">
        <v>283</v>
      </c>
      <c r="G37" t="s">
        <v>250</v>
      </c>
      <c r="H37" t="s">
        <v>56</v>
      </c>
      <c r="I37" t="s">
        <v>421</v>
      </c>
      <c r="J37" t="s">
        <v>152</v>
      </c>
      <c r="M37" s="48">
        <f>VLOOKUP(AG37,Data!D$21:G$220,4,FALSE)</f>
        <v>8.3</v>
      </c>
      <c r="N37" s="48">
        <f t="shared" si="0"/>
        <v>8300000.000000001</v>
      </c>
      <c r="O37">
        <v>0</v>
      </c>
      <c r="P37">
        <v>0</v>
      </c>
      <c r="Q37">
        <v>0</v>
      </c>
      <c r="R37">
        <v>0</v>
      </c>
      <c r="S37">
        <v>0</v>
      </c>
      <c r="T37">
        <v>0</v>
      </c>
      <c r="U37">
        <v>0</v>
      </c>
      <c r="V37">
        <v>0</v>
      </c>
      <c r="W37" t="s">
        <v>152</v>
      </c>
      <c r="X37">
        <v>1987</v>
      </c>
      <c r="Y37">
        <v>2</v>
      </c>
      <c r="Z37">
        <v>0</v>
      </c>
      <c r="AA37">
        <v>1987</v>
      </c>
      <c r="AB37">
        <v>2</v>
      </c>
      <c r="AC37">
        <v>0</v>
      </c>
      <c r="AD37" t="s">
        <v>252</v>
      </c>
      <c r="AE37" t="s">
        <v>252</v>
      </c>
      <c r="AF37" t="s">
        <v>252</v>
      </c>
      <c r="AG37" t="s">
        <v>421</v>
      </c>
      <c r="AH37" t="s">
        <v>58</v>
      </c>
      <c r="AI37" t="s">
        <v>254</v>
      </c>
      <c r="AK37" t="s">
        <v>152</v>
      </c>
      <c r="AL37" t="s">
        <v>152</v>
      </c>
      <c r="AM37" t="s">
        <v>255</v>
      </c>
      <c r="AN37" t="s">
        <v>152</v>
      </c>
      <c r="AO37" t="s">
        <v>152</v>
      </c>
      <c r="AP37" t="s">
        <v>152</v>
      </c>
      <c r="AQ37" t="s">
        <v>152</v>
      </c>
      <c r="AR37" t="s">
        <v>256</v>
      </c>
      <c r="AS37" t="s">
        <v>152</v>
      </c>
      <c r="AT37" t="s">
        <v>152</v>
      </c>
      <c r="AU37" t="s">
        <v>152</v>
      </c>
      <c r="AV37" t="s">
        <v>152</v>
      </c>
      <c r="AW37" t="s">
        <v>152</v>
      </c>
    </row>
    <row r="38" spans="1:49" ht="12.75">
      <c r="A38">
        <v>1987</v>
      </c>
      <c r="B38">
        <v>594</v>
      </c>
      <c r="C38" t="s">
        <v>246</v>
      </c>
      <c r="D38" t="s">
        <v>247</v>
      </c>
      <c r="E38" t="s">
        <v>248</v>
      </c>
      <c r="F38" t="s">
        <v>86</v>
      </c>
      <c r="G38" t="s">
        <v>250</v>
      </c>
      <c r="H38" t="s">
        <v>56</v>
      </c>
      <c r="I38" t="s">
        <v>421</v>
      </c>
      <c r="J38" t="s">
        <v>87</v>
      </c>
      <c r="M38" s="48">
        <f>VLOOKUP(AG38,Data!D$21:G$220,4,FALSE)</f>
        <v>8.3</v>
      </c>
      <c r="N38" s="48">
        <f t="shared" si="0"/>
        <v>8300000.000000001</v>
      </c>
      <c r="O38">
        <v>0</v>
      </c>
      <c r="P38">
        <v>0</v>
      </c>
      <c r="Q38">
        <v>0</v>
      </c>
      <c r="R38">
        <v>0</v>
      </c>
      <c r="S38">
        <v>0</v>
      </c>
      <c r="T38">
        <v>0</v>
      </c>
      <c r="U38">
        <v>0</v>
      </c>
      <c r="V38">
        <v>0</v>
      </c>
      <c r="W38" t="s">
        <v>152</v>
      </c>
      <c r="X38">
        <v>1987</v>
      </c>
      <c r="Y38">
        <v>6</v>
      </c>
      <c r="Z38">
        <v>0</v>
      </c>
      <c r="AA38">
        <v>1987</v>
      </c>
      <c r="AB38">
        <v>6</v>
      </c>
      <c r="AC38">
        <v>0</v>
      </c>
      <c r="AD38" t="s">
        <v>252</v>
      </c>
      <c r="AE38" t="s">
        <v>252</v>
      </c>
      <c r="AF38" t="s">
        <v>252</v>
      </c>
      <c r="AG38" t="s">
        <v>421</v>
      </c>
      <c r="AH38" t="s">
        <v>58</v>
      </c>
      <c r="AI38" t="s">
        <v>254</v>
      </c>
      <c r="AK38" t="s">
        <v>152</v>
      </c>
      <c r="AL38" t="s">
        <v>152</v>
      </c>
      <c r="AM38" t="s">
        <v>255</v>
      </c>
      <c r="AN38" t="s">
        <v>152</v>
      </c>
      <c r="AO38" t="s">
        <v>152</v>
      </c>
      <c r="AP38" t="s">
        <v>152</v>
      </c>
      <c r="AQ38" t="s">
        <v>152</v>
      </c>
      <c r="AR38" t="s">
        <v>256</v>
      </c>
      <c r="AS38" t="s">
        <v>152</v>
      </c>
      <c r="AT38" t="s">
        <v>152</v>
      </c>
      <c r="AU38" t="s">
        <v>152</v>
      </c>
      <c r="AV38" t="s">
        <v>152</v>
      </c>
      <c r="AW38" t="s">
        <v>152</v>
      </c>
    </row>
    <row r="39" spans="1:49" ht="12.75">
      <c r="A39">
        <v>1988</v>
      </c>
      <c r="B39">
        <v>15</v>
      </c>
      <c r="C39" t="s">
        <v>246</v>
      </c>
      <c r="D39" t="s">
        <v>247</v>
      </c>
      <c r="E39" t="s">
        <v>248</v>
      </c>
      <c r="F39" t="s">
        <v>152</v>
      </c>
      <c r="G39" t="s">
        <v>250</v>
      </c>
      <c r="H39" t="s">
        <v>81</v>
      </c>
      <c r="I39" t="s">
        <v>307</v>
      </c>
      <c r="J39" t="s">
        <v>88</v>
      </c>
      <c r="L39" s="48">
        <v>10</v>
      </c>
      <c r="M39" s="48">
        <f>VLOOKUP(AG39,Data!D$21:G$220,4,FALSE)</f>
        <v>31.3</v>
      </c>
      <c r="N39" s="48">
        <f t="shared" si="0"/>
        <v>3130000</v>
      </c>
      <c r="O39">
        <v>0</v>
      </c>
      <c r="P39">
        <v>0</v>
      </c>
      <c r="Q39">
        <v>0</v>
      </c>
      <c r="R39">
        <v>0</v>
      </c>
      <c r="S39">
        <v>0</v>
      </c>
      <c r="T39">
        <v>0</v>
      </c>
      <c r="U39">
        <v>0</v>
      </c>
      <c r="V39">
        <v>0</v>
      </c>
      <c r="W39" t="s">
        <v>152</v>
      </c>
      <c r="X39">
        <v>1988</v>
      </c>
      <c r="Y39">
        <v>1</v>
      </c>
      <c r="Z39">
        <v>0</v>
      </c>
      <c r="AA39">
        <v>1988</v>
      </c>
      <c r="AB39">
        <v>1</v>
      </c>
      <c r="AC39">
        <v>0</v>
      </c>
      <c r="AD39" t="s">
        <v>252</v>
      </c>
      <c r="AE39" t="s">
        <v>252</v>
      </c>
      <c r="AF39" t="s">
        <v>252</v>
      </c>
      <c r="AG39" t="s">
        <v>307</v>
      </c>
      <c r="AH39" t="s">
        <v>258</v>
      </c>
      <c r="AI39" t="s">
        <v>254</v>
      </c>
      <c r="AK39" t="s">
        <v>152</v>
      </c>
      <c r="AL39" t="s">
        <v>152</v>
      </c>
      <c r="AM39" t="s">
        <v>255</v>
      </c>
      <c r="AN39" t="s">
        <v>152</v>
      </c>
      <c r="AO39" t="s">
        <v>152</v>
      </c>
      <c r="AP39" t="s">
        <v>152</v>
      </c>
      <c r="AQ39" t="s">
        <v>152</v>
      </c>
      <c r="AR39" t="s">
        <v>256</v>
      </c>
      <c r="AS39" t="s">
        <v>152</v>
      </c>
      <c r="AT39" t="s">
        <v>152</v>
      </c>
      <c r="AU39" t="s">
        <v>152</v>
      </c>
      <c r="AV39" t="s">
        <v>152</v>
      </c>
      <c r="AW39" t="s">
        <v>152</v>
      </c>
    </row>
    <row r="40" spans="1:49" ht="12.75">
      <c r="A40">
        <v>1988</v>
      </c>
      <c r="B40">
        <v>16</v>
      </c>
      <c r="C40" t="s">
        <v>246</v>
      </c>
      <c r="D40" t="s">
        <v>247</v>
      </c>
      <c r="E40" t="s">
        <v>248</v>
      </c>
      <c r="F40" t="s">
        <v>66</v>
      </c>
      <c r="G40" t="s">
        <v>250</v>
      </c>
      <c r="H40" t="s">
        <v>62</v>
      </c>
      <c r="I40" t="s">
        <v>403</v>
      </c>
      <c r="J40" t="s">
        <v>69</v>
      </c>
      <c r="M40" s="48">
        <f>VLOOKUP(AG40,Data!D$21:G$220,4,FALSE)</f>
        <v>9.9</v>
      </c>
      <c r="N40" s="48">
        <f t="shared" si="0"/>
        <v>9900000</v>
      </c>
      <c r="O40">
        <v>0</v>
      </c>
      <c r="P40">
        <v>0</v>
      </c>
      <c r="Q40">
        <v>0</v>
      </c>
      <c r="R40">
        <v>0</v>
      </c>
      <c r="S40">
        <v>0</v>
      </c>
      <c r="T40">
        <v>0</v>
      </c>
      <c r="U40">
        <v>0</v>
      </c>
      <c r="V40">
        <v>0</v>
      </c>
      <c r="W40" t="s">
        <v>152</v>
      </c>
      <c r="X40">
        <v>1988</v>
      </c>
      <c r="Y40">
        <v>0</v>
      </c>
      <c r="Z40">
        <v>0</v>
      </c>
      <c r="AA40">
        <v>1988</v>
      </c>
      <c r="AB40">
        <v>0</v>
      </c>
      <c r="AC40">
        <v>0</v>
      </c>
      <c r="AD40" t="s">
        <v>252</v>
      </c>
      <c r="AE40" t="s">
        <v>252</v>
      </c>
      <c r="AF40" t="s">
        <v>252</v>
      </c>
      <c r="AG40" t="s">
        <v>403</v>
      </c>
      <c r="AH40" t="s">
        <v>253</v>
      </c>
      <c r="AI40" t="s">
        <v>254</v>
      </c>
      <c r="AK40" t="s">
        <v>152</v>
      </c>
      <c r="AL40" t="s">
        <v>152</v>
      </c>
      <c r="AM40" t="s">
        <v>255</v>
      </c>
      <c r="AN40" t="s">
        <v>152</v>
      </c>
      <c r="AO40" t="s">
        <v>152</v>
      </c>
      <c r="AP40" t="s">
        <v>152</v>
      </c>
      <c r="AQ40" t="s">
        <v>152</v>
      </c>
      <c r="AR40" t="s">
        <v>256</v>
      </c>
      <c r="AS40" t="s">
        <v>152</v>
      </c>
      <c r="AT40" t="s">
        <v>152</v>
      </c>
      <c r="AU40" t="s">
        <v>152</v>
      </c>
      <c r="AV40" t="s">
        <v>152</v>
      </c>
      <c r="AW40" t="s">
        <v>152</v>
      </c>
    </row>
    <row r="41" spans="1:49" ht="12.75">
      <c r="A41">
        <v>1988</v>
      </c>
      <c r="B41">
        <v>19</v>
      </c>
      <c r="C41" t="s">
        <v>246</v>
      </c>
      <c r="D41" t="s">
        <v>247</v>
      </c>
      <c r="E41" t="s">
        <v>248</v>
      </c>
      <c r="F41" t="s">
        <v>152</v>
      </c>
      <c r="G41" t="s">
        <v>250</v>
      </c>
      <c r="H41" t="s">
        <v>282</v>
      </c>
      <c r="I41" t="s">
        <v>367</v>
      </c>
      <c r="J41" t="s">
        <v>89</v>
      </c>
      <c r="L41" s="48">
        <v>25</v>
      </c>
      <c r="M41" s="48">
        <f>VLOOKUP(AG41,Data!D$21:G$220,4,FALSE)</f>
        <v>32.9</v>
      </c>
      <c r="N41" s="48">
        <f t="shared" si="0"/>
        <v>8225000</v>
      </c>
      <c r="O41">
        <v>0</v>
      </c>
      <c r="P41">
        <v>0</v>
      </c>
      <c r="Q41">
        <v>0</v>
      </c>
      <c r="R41">
        <v>0</v>
      </c>
      <c r="S41">
        <v>0</v>
      </c>
      <c r="T41">
        <v>0</v>
      </c>
      <c r="U41">
        <v>0</v>
      </c>
      <c r="V41">
        <v>0</v>
      </c>
      <c r="W41" t="s">
        <v>152</v>
      </c>
      <c r="X41">
        <v>1988</v>
      </c>
      <c r="Y41">
        <v>0</v>
      </c>
      <c r="Z41">
        <v>0</v>
      </c>
      <c r="AA41">
        <v>1988</v>
      </c>
      <c r="AB41">
        <v>0</v>
      </c>
      <c r="AC41">
        <v>0</v>
      </c>
      <c r="AD41" t="s">
        <v>252</v>
      </c>
      <c r="AE41" t="s">
        <v>252</v>
      </c>
      <c r="AF41" t="s">
        <v>252</v>
      </c>
      <c r="AG41" t="s">
        <v>367</v>
      </c>
      <c r="AH41" t="s">
        <v>258</v>
      </c>
      <c r="AI41" t="s">
        <v>254</v>
      </c>
      <c r="AK41" t="s">
        <v>152</v>
      </c>
      <c r="AL41" t="s">
        <v>152</v>
      </c>
      <c r="AM41" t="s">
        <v>255</v>
      </c>
      <c r="AN41" t="s">
        <v>152</v>
      </c>
      <c r="AO41" t="s">
        <v>152</v>
      </c>
      <c r="AP41" t="s">
        <v>152</v>
      </c>
      <c r="AQ41">
        <v>34000</v>
      </c>
      <c r="AR41" t="s">
        <v>256</v>
      </c>
      <c r="AS41" t="s">
        <v>152</v>
      </c>
      <c r="AT41" t="s">
        <v>152</v>
      </c>
      <c r="AU41" t="s">
        <v>152</v>
      </c>
      <c r="AV41" t="s">
        <v>152</v>
      </c>
      <c r="AW41" t="s">
        <v>152</v>
      </c>
    </row>
    <row r="42" spans="1:49" ht="12.75">
      <c r="A42">
        <v>1988</v>
      </c>
      <c r="B42">
        <v>33</v>
      </c>
      <c r="C42" t="s">
        <v>246</v>
      </c>
      <c r="D42" t="s">
        <v>247</v>
      </c>
      <c r="E42" t="s">
        <v>248</v>
      </c>
      <c r="F42" t="s">
        <v>152</v>
      </c>
      <c r="G42" t="s">
        <v>268</v>
      </c>
      <c r="H42" t="s">
        <v>90</v>
      </c>
      <c r="I42" t="s">
        <v>428</v>
      </c>
      <c r="J42" t="s">
        <v>91</v>
      </c>
      <c r="K42" s="48">
        <f>966837+129056</f>
        <v>1095893</v>
      </c>
      <c r="M42" s="48">
        <f>VLOOKUP(AG42,Data!D$21:G$220,4,FALSE)</f>
        <v>18.5</v>
      </c>
      <c r="N42" s="48">
        <f t="shared" si="0"/>
        <v>1095893</v>
      </c>
      <c r="O42">
        <v>0</v>
      </c>
      <c r="P42">
        <v>0</v>
      </c>
      <c r="Q42">
        <v>0</v>
      </c>
      <c r="R42">
        <v>0</v>
      </c>
      <c r="S42">
        <v>0</v>
      </c>
      <c r="T42">
        <v>0</v>
      </c>
      <c r="U42">
        <v>0</v>
      </c>
      <c r="V42">
        <v>0</v>
      </c>
      <c r="W42" t="s">
        <v>152</v>
      </c>
      <c r="X42">
        <v>1988</v>
      </c>
      <c r="Y42">
        <v>0</v>
      </c>
      <c r="Z42">
        <v>0</v>
      </c>
      <c r="AA42">
        <v>1988</v>
      </c>
      <c r="AB42">
        <v>0</v>
      </c>
      <c r="AC42">
        <v>0</v>
      </c>
      <c r="AD42" t="s">
        <v>252</v>
      </c>
      <c r="AE42" t="s">
        <v>252</v>
      </c>
      <c r="AF42" t="s">
        <v>252</v>
      </c>
      <c r="AG42" t="s">
        <v>428</v>
      </c>
      <c r="AH42" t="s">
        <v>275</v>
      </c>
      <c r="AI42" t="s">
        <v>254</v>
      </c>
      <c r="AK42" t="s">
        <v>152</v>
      </c>
      <c r="AL42" t="s">
        <v>152</v>
      </c>
      <c r="AM42" t="s">
        <v>259</v>
      </c>
      <c r="AN42" t="s">
        <v>152</v>
      </c>
      <c r="AO42" t="s">
        <v>152</v>
      </c>
      <c r="AP42" t="s">
        <v>152</v>
      </c>
      <c r="AQ42" t="s">
        <v>152</v>
      </c>
      <c r="AR42" t="s">
        <v>256</v>
      </c>
      <c r="AS42" t="s">
        <v>152</v>
      </c>
      <c r="AT42" t="s">
        <v>152</v>
      </c>
      <c r="AU42" t="s">
        <v>152</v>
      </c>
      <c r="AV42" t="s">
        <v>152</v>
      </c>
      <c r="AW42" t="s">
        <v>152</v>
      </c>
    </row>
    <row r="43" spans="1:49" ht="12.75">
      <c r="A43">
        <v>1988</v>
      </c>
      <c r="B43">
        <v>124</v>
      </c>
      <c r="C43" t="s">
        <v>246</v>
      </c>
      <c r="D43" t="s">
        <v>247</v>
      </c>
      <c r="E43" t="s">
        <v>248</v>
      </c>
      <c r="F43" t="s">
        <v>249</v>
      </c>
      <c r="G43" t="s">
        <v>250</v>
      </c>
      <c r="H43" t="s">
        <v>92</v>
      </c>
      <c r="I43" t="s">
        <v>660</v>
      </c>
      <c r="J43" t="s">
        <v>93</v>
      </c>
      <c r="K43" s="48">
        <f>324000+855000</f>
        <v>1179000</v>
      </c>
      <c r="M43" s="48">
        <f>VLOOKUP(AG43,Data!D$21:G$220,4,FALSE)</f>
        <v>9.7</v>
      </c>
      <c r="N43" s="48">
        <f t="shared" si="0"/>
        <v>1179000</v>
      </c>
      <c r="O43">
        <v>0</v>
      </c>
      <c r="P43">
        <v>0</v>
      </c>
      <c r="Q43">
        <v>0</v>
      </c>
      <c r="R43">
        <v>0</v>
      </c>
      <c r="S43">
        <v>0</v>
      </c>
      <c r="T43">
        <v>0</v>
      </c>
      <c r="U43">
        <v>0</v>
      </c>
      <c r="V43">
        <v>0</v>
      </c>
      <c r="W43" t="s">
        <v>152</v>
      </c>
      <c r="X43">
        <v>1988</v>
      </c>
      <c r="Y43">
        <v>3</v>
      </c>
      <c r="Z43">
        <v>15</v>
      </c>
      <c r="AA43">
        <v>1988</v>
      </c>
      <c r="AB43">
        <v>3</v>
      </c>
      <c r="AC43">
        <v>15</v>
      </c>
      <c r="AD43" t="s">
        <v>252</v>
      </c>
      <c r="AE43" t="s">
        <v>252</v>
      </c>
      <c r="AF43" t="s">
        <v>252</v>
      </c>
      <c r="AG43" t="s">
        <v>660</v>
      </c>
      <c r="AH43" t="s">
        <v>258</v>
      </c>
      <c r="AI43" t="s">
        <v>254</v>
      </c>
      <c r="AK43" t="s">
        <v>152</v>
      </c>
      <c r="AL43" t="s">
        <v>152</v>
      </c>
      <c r="AM43" t="s">
        <v>255</v>
      </c>
      <c r="AN43" t="s">
        <v>152</v>
      </c>
      <c r="AO43" t="s">
        <v>152</v>
      </c>
      <c r="AP43" t="s">
        <v>152</v>
      </c>
      <c r="AQ43" t="s">
        <v>152</v>
      </c>
      <c r="AR43" t="s">
        <v>256</v>
      </c>
      <c r="AS43" t="s">
        <v>152</v>
      </c>
      <c r="AT43" t="s">
        <v>152</v>
      </c>
      <c r="AU43" t="s">
        <v>152</v>
      </c>
      <c r="AV43" t="s">
        <v>152</v>
      </c>
      <c r="AW43" t="s">
        <v>152</v>
      </c>
    </row>
    <row r="44" spans="1:49" ht="12.75">
      <c r="A44">
        <v>1988</v>
      </c>
      <c r="B44">
        <v>131</v>
      </c>
      <c r="C44" t="s">
        <v>246</v>
      </c>
      <c r="D44" t="s">
        <v>247</v>
      </c>
      <c r="E44" t="s">
        <v>248</v>
      </c>
      <c r="F44" t="s">
        <v>249</v>
      </c>
      <c r="G44" t="s">
        <v>250</v>
      </c>
      <c r="H44" t="s">
        <v>94</v>
      </c>
      <c r="I44" t="s">
        <v>301</v>
      </c>
      <c r="J44" t="s">
        <v>152</v>
      </c>
      <c r="M44" s="48">
        <f>VLOOKUP(AG44,Data!D$21:G$220,4,FALSE)</f>
        <v>0.5</v>
      </c>
      <c r="N44" s="48">
        <f t="shared" si="0"/>
        <v>500000</v>
      </c>
      <c r="O44">
        <v>0</v>
      </c>
      <c r="P44">
        <v>0</v>
      </c>
      <c r="Q44">
        <v>0</v>
      </c>
      <c r="R44">
        <v>0</v>
      </c>
      <c r="S44">
        <v>0</v>
      </c>
      <c r="T44">
        <v>0</v>
      </c>
      <c r="U44">
        <v>0</v>
      </c>
      <c r="V44">
        <v>0</v>
      </c>
      <c r="W44" t="s">
        <v>152</v>
      </c>
      <c r="X44">
        <v>1988</v>
      </c>
      <c r="Y44">
        <v>3</v>
      </c>
      <c r="Z44">
        <v>22</v>
      </c>
      <c r="AA44">
        <v>1988</v>
      </c>
      <c r="AB44">
        <v>3</v>
      </c>
      <c r="AC44">
        <v>22</v>
      </c>
      <c r="AD44" t="s">
        <v>252</v>
      </c>
      <c r="AE44" t="s">
        <v>252</v>
      </c>
      <c r="AF44" t="s">
        <v>252</v>
      </c>
      <c r="AG44" t="s">
        <v>301</v>
      </c>
      <c r="AH44" t="s">
        <v>253</v>
      </c>
      <c r="AI44" t="s">
        <v>254</v>
      </c>
      <c r="AK44" t="s">
        <v>152</v>
      </c>
      <c r="AL44" t="s">
        <v>152</v>
      </c>
      <c r="AM44" t="s">
        <v>255</v>
      </c>
      <c r="AN44" t="s">
        <v>152</v>
      </c>
      <c r="AO44" t="s">
        <v>152</v>
      </c>
      <c r="AP44" t="s">
        <v>152</v>
      </c>
      <c r="AQ44" t="s">
        <v>152</v>
      </c>
      <c r="AR44" t="s">
        <v>256</v>
      </c>
      <c r="AS44" t="s">
        <v>152</v>
      </c>
      <c r="AT44" t="s">
        <v>152</v>
      </c>
      <c r="AU44" t="s">
        <v>152</v>
      </c>
      <c r="AV44" t="s">
        <v>152</v>
      </c>
      <c r="AW44" t="s">
        <v>152</v>
      </c>
    </row>
    <row r="45" spans="1:49" ht="12.75">
      <c r="A45">
        <v>1988</v>
      </c>
      <c r="B45">
        <v>145</v>
      </c>
      <c r="C45" t="s">
        <v>246</v>
      </c>
      <c r="D45" t="s">
        <v>247</v>
      </c>
      <c r="E45" t="s">
        <v>248</v>
      </c>
      <c r="F45" t="s">
        <v>249</v>
      </c>
      <c r="G45" t="s">
        <v>250</v>
      </c>
      <c r="H45" t="s">
        <v>62</v>
      </c>
      <c r="I45" t="s">
        <v>403</v>
      </c>
      <c r="J45" t="s">
        <v>285</v>
      </c>
      <c r="L45" s="48">
        <v>50</v>
      </c>
      <c r="M45" s="48">
        <f>VLOOKUP(AG45,Data!D$21:G$220,4,FALSE)</f>
        <v>9.9</v>
      </c>
      <c r="N45" s="48">
        <f t="shared" si="0"/>
        <v>4950000</v>
      </c>
      <c r="O45">
        <v>0</v>
      </c>
      <c r="P45">
        <v>0</v>
      </c>
      <c r="Q45">
        <v>0</v>
      </c>
      <c r="R45">
        <v>0</v>
      </c>
      <c r="S45">
        <v>0</v>
      </c>
      <c r="T45">
        <v>0</v>
      </c>
      <c r="U45">
        <v>0</v>
      </c>
      <c r="V45">
        <v>0</v>
      </c>
      <c r="W45" t="s">
        <v>152</v>
      </c>
      <c r="X45">
        <v>1988</v>
      </c>
      <c r="Y45">
        <v>4</v>
      </c>
      <c r="Z45">
        <v>0</v>
      </c>
      <c r="AA45">
        <v>1988</v>
      </c>
      <c r="AB45">
        <v>4</v>
      </c>
      <c r="AC45">
        <v>0</v>
      </c>
      <c r="AD45" t="s">
        <v>252</v>
      </c>
      <c r="AE45" t="s">
        <v>252</v>
      </c>
      <c r="AF45" t="s">
        <v>252</v>
      </c>
      <c r="AG45" t="s">
        <v>403</v>
      </c>
      <c r="AH45" t="s">
        <v>253</v>
      </c>
      <c r="AI45" t="s">
        <v>254</v>
      </c>
      <c r="AK45" t="s">
        <v>152</v>
      </c>
      <c r="AL45" t="s">
        <v>152</v>
      </c>
      <c r="AM45" t="s">
        <v>255</v>
      </c>
      <c r="AN45" t="s">
        <v>152</v>
      </c>
      <c r="AO45" t="s">
        <v>152</v>
      </c>
      <c r="AP45" t="s">
        <v>152</v>
      </c>
      <c r="AQ45" t="s">
        <v>152</v>
      </c>
      <c r="AR45" t="s">
        <v>256</v>
      </c>
      <c r="AS45" t="s">
        <v>152</v>
      </c>
      <c r="AT45" t="s">
        <v>152</v>
      </c>
      <c r="AU45" t="s">
        <v>152</v>
      </c>
      <c r="AV45" t="s">
        <v>152</v>
      </c>
      <c r="AW45" t="s">
        <v>152</v>
      </c>
    </row>
    <row r="46" spans="1:49" ht="12.75">
      <c r="A46">
        <v>1988</v>
      </c>
      <c r="B46">
        <v>147</v>
      </c>
      <c r="C46" t="s">
        <v>246</v>
      </c>
      <c r="D46" t="s">
        <v>247</v>
      </c>
      <c r="E46" t="s">
        <v>248</v>
      </c>
      <c r="F46" t="s">
        <v>95</v>
      </c>
      <c r="G46" t="s">
        <v>250</v>
      </c>
      <c r="H46" t="s">
        <v>277</v>
      </c>
      <c r="I46" t="s">
        <v>434</v>
      </c>
      <c r="J46" t="s">
        <v>96</v>
      </c>
      <c r="L46" s="48">
        <v>50</v>
      </c>
      <c r="M46" s="48">
        <f>VLOOKUP(AG46,Data!D$21:G$220,4,FALSE)</f>
        <v>12.6</v>
      </c>
      <c r="N46" s="48">
        <f t="shared" si="0"/>
        <v>6300000</v>
      </c>
      <c r="O46">
        <v>0</v>
      </c>
      <c r="P46">
        <v>0</v>
      </c>
      <c r="Q46">
        <v>0</v>
      </c>
      <c r="R46">
        <v>0</v>
      </c>
      <c r="S46">
        <v>0</v>
      </c>
      <c r="T46">
        <v>0</v>
      </c>
      <c r="U46">
        <v>0</v>
      </c>
      <c r="V46">
        <v>0</v>
      </c>
      <c r="W46" t="s">
        <v>152</v>
      </c>
      <c r="X46">
        <v>1988</v>
      </c>
      <c r="Y46">
        <v>4</v>
      </c>
      <c r="Z46">
        <v>0</v>
      </c>
      <c r="AA46">
        <v>1988</v>
      </c>
      <c r="AB46">
        <v>4</v>
      </c>
      <c r="AC46">
        <v>0</v>
      </c>
      <c r="AD46" t="s">
        <v>252</v>
      </c>
      <c r="AE46" t="s">
        <v>252</v>
      </c>
      <c r="AF46" t="s">
        <v>252</v>
      </c>
      <c r="AG46" t="s">
        <v>434</v>
      </c>
      <c r="AH46" t="s">
        <v>253</v>
      </c>
      <c r="AI46" t="s">
        <v>254</v>
      </c>
      <c r="AK46" t="s">
        <v>152</v>
      </c>
      <c r="AL46" t="s">
        <v>152</v>
      </c>
      <c r="AM46" t="s">
        <v>255</v>
      </c>
      <c r="AN46" t="s">
        <v>152</v>
      </c>
      <c r="AO46" t="s">
        <v>152</v>
      </c>
      <c r="AP46" t="s">
        <v>152</v>
      </c>
      <c r="AQ46">
        <v>8710</v>
      </c>
      <c r="AR46" t="s">
        <v>256</v>
      </c>
      <c r="AS46" t="s">
        <v>152</v>
      </c>
      <c r="AT46" t="s">
        <v>152</v>
      </c>
      <c r="AU46" t="s">
        <v>152</v>
      </c>
      <c r="AV46" t="s">
        <v>152</v>
      </c>
      <c r="AW46" t="s">
        <v>152</v>
      </c>
    </row>
    <row r="47" spans="1:49" ht="12.75">
      <c r="A47">
        <v>1988</v>
      </c>
      <c r="B47">
        <v>180</v>
      </c>
      <c r="C47" t="s">
        <v>246</v>
      </c>
      <c r="D47" t="s">
        <v>247</v>
      </c>
      <c r="E47" t="s">
        <v>248</v>
      </c>
      <c r="F47" t="s">
        <v>97</v>
      </c>
      <c r="G47" t="s">
        <v>250</v>
      </c>
      <c r="H47" t="s">
        <v>56</v>
      </c>
      <c r="I47" t="s">
        <v>421</v>
      </c>
      <c r="J47" t="s">
        <v>98</v>
      </c>
      <c r="L47" s="48">
        <v>75</v>
      </c>
      <c r="M47" s="48">
        <f>VLOOKUP(AG47,Data!D$21:G$220,4,FALSE)</f>
        <v>8.3</v>
      </c>
      <c r="N47" s="48">
        <f t="shared" si="0"/>
        <v>6225000</v>
      </c>
      <c r="O47">
        <v>0</v>
      </c>
      <c r="P47">
        <v>0</v>
      </c>
      <c r="Q47">
        <v>0</v>
      </c>
      <c r="R47">
        <v>0</v>
      </c>
      <c r="S47">
        <v>0</v>
      </c>
      <c r="T47">
        <v>0</v>
      </c>
      <c r="U47">
        <v>0</v>
      </c>
      <c r="V47">
        <v>0</v>
      </c>
      <c r="W47" t="s">
        <v>152</v>
      </c>
      <c r="X47">
        <v>1988</v>
      </c>
      <c r="Y47">
        <v>5</v>
      </c>
      <c r="Z47">
        <v>0</v>
      </c>
      <c r="AA47">
        <v>1988</v>
      </c>
      <c r="AB47">
        <v>5</v>
      </c>
      <c r="AC47">
        <v>0</v>
      </c>
      <c r="AD47" t="s">
        <v>252</v>
      </c>
      <c r="AE47" t="s">
        <v>252</v>
      </c>
      <c r="AF47" t="s">
        <v>252</v>
      </c>
      <c r="AG47" t="s">
        <v>421</v>
      </c>
      <c r="AH47" t="s">
        <v>58</v>
      </c>
      <c r="AI47" t="s">
        <v>254</v>
      </c>
      <c r="AK47" t="s">
        <v>152</v>
      </c>
      <c r="AL47" t="s">
        <v>152</v>
      </c>
      <c r="AM47" t="s">
        <v>255</v>
      </c>
      <c r="AN47" t="s">
        <v>152</v>
      </c>
      <c r="AO47" t="s">
        <v>152</v>
      </c>
      <c r="AP47" t="s">
        <v>152</v>
      </c>
      <c r="AQ47" t="s">
        <v>152</v>
      </c>
      <c r="AR47" t="s">
        <v>256</v>
      </c>
      <c r="AS47" t="s">
        <v>152</v>
      </c>
      <c r="AT47" t="s">
        <v>152</v>
      </c>
      <c r="AU47" t="s">
        <v>152</v>
      </c>
      <c r="AV47" t="s">
        <v>152</v>
      </c>
      <c r="AW47" t="s">
        <v>152</v>
      </c>
    </row>
    <row r="48" spans="1:49" ht="12.75">
      <c r="A48">
        <v>1988</v>
      </c>
      <c r="B48">
        <v>234</v>
      </c>
      <c r="C48" t="s">
        <v>246</v>
      </c>
      <c r="D48" t="s">
        <v>247</v>
      </c>
      <c r="E48" t="s">
        <v>248</v>
      </c>
      <c r="F48" t="s">
        <v>99</v>
      </c>
      <c r="G48" t="s">
        <v>250</v>
      </c>
      <c r="H48" t="s">
        <v>251</v>
      </c>
      <c r="I48" t="s">
        <v>438</v>
      </c>
      <c r="J48" t="s">
        <v>100</v>
      </c>
      <c r="L48" s="48">
        <v>50</v>
      </c>
      <c r="M48" s="48">
        <f>VLOOKUP(AG48,Data!D$21:G$220,4,FALSE)</f>
        <v>11.5</v>
      </c>
      <c r="N48" s="48">
        <f t="shared" si="0"/>
        <v>5750000</v>
      </c>
      <c r="O48">
        <v>0</v>
      </c>
      <c r="P48">
        <v>0</v>
      </c>
      <c r="Q48">
        <v>0</v>
      </c>
      <c r="R48">
        <v>0</v>
      </c>
      <c r="S48">
        <v>0</v>
      </c>
      <c r="T48">
        <v>0</v>
      </c>
      <c r="U48">
        <v>0</v>
      </c>
      <c r="V48">
        <v>0</v>
      </c>
      <c r="W48" t="s">
        <v>152</v>
      </c>
      <c r="X48">
        <v>1988</v>
      </c>
      <c r="Y48">
        <v>5</v>
      </c>
      <c r="Z48">
        <v>0</v>
      </c>
      <c r="AA48">
        <v>1988</v>
      </c>
      <c r="AB48">
        <v>5</v>
      </c>
      <c r="AC48">
        <v>0</v>
      </c>
      <c r="AD48" t="s">
        <v>252</v>
      </c>
      <c r="AE48" t="s">
        <v>252</v>
      </c>
      <c r="AF48" t="s">
        <v>252</v>
      </c>
      <c r="AG48" t="s">
        <v>438</v>
      </c>
      <c r="AH48" t="s">
        <v>253</v>
      </c>
      <c r="AI48" t="s">
        <v>254</v>
      </c>
      <c r="AK48" t="s">
        <v>152</v>
      </c>
      <c r="AL48" t="s">
        <v>152</v>
      </c>
      <c r="AM48" t="s">
        <v>255</v>
      </c>
      <c r="AN48" t="s">
        <v>152</v>
      </c>
      <c r="AO48" t="s">
        <v>152</v>
      </c>
      <c r="AP48" t="s">
        <v>152</v>
      </c>
      <c r="AQ48">
        <v>19000</v>
      </c>
      <c r="AR48" t="s">
        <v>256</v>
      </c>
      <c r="AS48" t="s">
        <v>152</v>
      </c>
      <c r="AT48" t="s">
        <v>152</v>
      </c>
      <c r="AU48" t="s">
        <v>152</v>
      </c>
      <c r="AV48" t="s">
        <v>152</v>
      </c>
      <c r="AW48" t="s">
        <v>152</v>
      </c>
    </row>
    <row r="49" spans="1:49" ht="12.75">
      <c r="A49">
        <v>1988</v>
      </c>
      <c r="B49">
        <v>241</v>
      </c>
      <c r="C49" t="s">
        <v>246</v>
      </c>
      <c r="D49" t="s">
        <v>247</v>
      </c>
      <c r="E49" t="s">
        <v>248</v>
      </c>
      <c r="F49" t="s">
        <v>101</v>
      </c>
      <c r="G49" t="s">
        <v>250</v>
      </c>
      <c r="H49" t="s">
        <v>280</v>
      </c>
      <c r="I49" t="s">
        <v>393</v>
      </c>
      <c r="J49" t="s">
        <v>102</v>
      </c>
      <c r="L49" s="48">
        <v>75</v>
      </c>
      <c r="M49" s="48">
        <f>VLOOKUP(AG49,Data!D$21:G$220,4,FALSE)</f>
        <v>2.8</v>
      </c>
      <c r="N49" s="48">
        <f t="shared" si="0"/>
        <v>2100000</v>
      </c>
      <c r="O49">
        <v>0</v>
      </c>
      <c r="P49">
        <v>0</v>
      </c>
      <c r="Q49">
        <v>0</v>
      </c>
      <c r="R49">
        <v>0</v>
      </c>
      <c r="S49">
        <v>0</v>
      </c>
      <c r="T49">
        <v>0</v>
      </c>
      <c r="U49">
        <v>0</v>
      </c>
      <c r="V49">
        <v>0</v>
      </c>
      <c r="W49" t="s">
        <v>152</v>
      </c>
      <c r="X49">
        <v>1988</v>
      </c>
      <c r="Y49">
        <v>6</v>
      </c>
      <c r="Z49">
        <v>0</v>
      </c>
      <c r="AA49">
        <v>1988</v>
      </c>
      <c r="AB49">
        <v>6</v>
      </c>
      <c r="AC49">
        <v>0</v>
      </c>
      <c r="AD49" t="s">
        <v>252</v>
      </c>
      <c r="AE49" t="s">
        <v>252</v>
      </c>
      <c r="AF49" t="s">
        <v>252</v>
      </c>
      <c r="AG49" t="s">
        <v>393</v>
      </c>
      <c r="AH49" t="s">
        <v>253</v>
      </c>
      <c r="AI49" t="s">
        <v>254</v>
      </c>
      <c r="AK49" t="s">
        <v>152</v>
      </c>
      <c r="AL49" t="s">
        <v>152</v>
      </c>
      <c r="AM49" t="s">
        <v>255</v>
      </c>
      <c r="AN49" t="s">
        <v>152</v>
      </c>
      <c r="AO49" t="s">
        <v>152</v>
      </c>
      <c r="AP49" t="s">
        <v>152</v>
      </c>
      <c r="AQ49" t="s">
        <v>152</v>
      </c>
      <c r="AR49" t="s">
        <v>256</v>
      </c>
      <c r="AS49" t="s">
        <v>152</v>
      </c>
      <c r="AT49" t="s">
        <v>152</v>
      </c>
      <c r="AU49" t="s">
        <v>152</v>
      </c>
      <c r="AV49" t="s">
        <v>152</v>
      </c>
      <c r="AW49" t="s">
        <v>152</v>
      </c>
    </row>
    <row r="50" spans="1:49" ht="12.75">
      <c r="A50">
        <v>1988</v>
      </c>
      <c r="B50">
        <v>243</v>
      </c>
      <c r="C50" t="s">
        <v>246</v>
      </c>
      <c r="D50" t="s">
        <v>247</v>
      </c>
      <c r="E50" t="s">
        <v>248</v>
      </c>
      <c r="F50" t="s">
        <v>53</v>
      </c>
      <c r="G50" t="s">
        <v>250</v>
      </c>
      <c r="H50" t="s">
        <v>54</v>
      </c>
      <c r="I50" t="s">
        <v>426</v>
      </c>
      <c r="J50" t="s">
        <v>103</v>
      </c>
      <c r="K50" s="49">
        <v>3136267</v>
      </c>
      <c r="M50" s="48">
        <f>VLOOKUP(AG50,Data!D$21:G$220,4,FALSE)</f>
        <v>69</v>
      </c>
      <c r="N50" s="48">
        <f t="shared" si="0"/>
        <v>3136267</v>
      </c>
      <c r="O50">
        <v>0</v>
      </c>
      <c r="P50">
        <v>0</v>
      </c>
      <c r="Q50">
        <v>0</v>
      </c>
      <c r="R50">
        <v>0</v>
      </c>
      <c r="S50">
        <v>0</v>
      </c>
      <c r="T50">
        <v>0</v>
      </c>
      <c r="U50">
        <v>0</v>
      </c>
      <c r="V50">
        <v>0</v>
      </c>
      <c r="W50" t="s">
        <v>152</v>
      </c>
      <c r="X50">
        <v>1988</v>
      </c>
      <c r="Y50">
        <v>6</v>
      </c>
      <c r="Z50">
        <v>0</v>
      </c>
      <c r="AA50">
        <v>1988</v>
      </c>
      <c r="AB50">
        <v>6</v>
      </c>
      <c r="AC50">
        <v>0</v>
      </c>
      <c r="AD50" t="s">
        <v>252</v>
      </c>
      <c r="AE50" t="s">
        <v>252</v>
      </c>
      <c r="AF50" t="s">
        <v>252</v>
      </c>
      <c r="AG50" t="s">
        <v>426</v>
      </c>
      <c r="AH50" t="s">
        <v>275</v>
      </c>
      <c r="AI50" t="s">
        <v>254</v>
      </c>
      <c r="AK50" t="s">
        <v>152</v>
      </c>
      <c r="AL50" t="s">
        <v>152</v>
      </c>
      <c r="AM50" t="s">
        <v>255</v>
      </c>
      <c r="AN50" t="s">
        <v>152</v>
      </c>
      <c r="AO50" t="s">
        <v>152</v>
      </c>
      <c r="AP50" t="s">
        <v>152</v>
      </c>
      <c r="AQ50">
        <v>5000</v>
      </c>
      <c r="AR50" t="s">
        <v>256</v>
      </c>
      <c r="AS50" t="s">
        <v>152</v>
      </c>
      <c r="AT50" t="s">
        <v>152</v>
      </c>
      <c r="AU50" t="s">
        <v>152</v>
      </c>
      <c r="AV50" t="s">
        <v>152</v>
      </c>
      <c r="AW50" t="s">
        <v>152</v>
      </c>
    </row>
    <row r="51" spans="5:33" ht="12.75">
      <c r="E51" t="s">
        <v>248</v>
      </c>
      <c r="F51" t="s">
        <v>53</v>
      </c>
      <c r="G51" t="s">
        <v>250</v>
      </c>
      <c r="H51" t="s">
        <v>54</v>
      </c>
      <c r="I51" t="s">
        <v>401</v>
      </c>
      <c r="J51" t="s">
        <v>103</v>
      </c>
      <c r="M51" s="48">
        <f>VLOOKUP(AG51,Data!D$21:G$220,4,FALSE)</f>
        <v>4</v>
      </c>
      <c r="N51" s="48">
        <f t="shared" si="0"/>
        <v>4000000</v>
      </c>
      <c r="AG51" t="s">
        <v>401</v>
      </c>
    </row>
    <row r="52" spans="1:49" ht="12.75">
      <c r="A52">
        <v>1988</v>
      </c>
      <c r="B52">
        <v>284</v>
      </c>
      <c r="C52" t="s">
        <v>246</v>
      </c>
      <c r="D52" t="s">
        <v>247</v>
      </c>
      <c r="E52" t="s">
        <v>248</v>
      </c>
      <c r="F52" t="s">
        <v>249</v>
      </c>
      <c r="G52" t="s">
        <v>250</v>
      </c>
      <c r="H52" t="s">
        <v>92</v>
      </c>
      <c r="I52" t="s">
        <v>660</v>
      </c>
      <c r="J52" t="s">
        <v>152</v>
      </c>
      <c r="M52" s="48">
        <f>VLOOKUP(AG52,Data!D$21:G$220,4,FALSE)</f>
        <v>9.7</v>
      </c>
      <c r="N52" s="48">
        <f t="shared" si="0"/>
        <v>9700000</v>
      </c>
      <c r="O52">
        <v>0</v>
      </c>
      <c r="P52">
        <v>0</v>
      </c>
      <c r="Q52">
        <v>0</v>
      </c>
      <c r="R52">
        <v>0</v>
      </c>
      <c r="S52">
        <v>0</v>
      </c>
      <c r="T52">
        <v>0</v>
      </c>
      <c r="U52">
        <v>0</v>
      </c>
      <c r="V52">
        <v>0</v>
      </c>
      <c r="W52" t="s">
        <v>152</v>
      </c>
      <c r="X52">
        <v>1988</v>
      </c>
      <c r="Y52">
        <v>7</v>
      </c>
      <c r="Z52">
        <v>0</v>
      </c>
      <c r="AA52">
        <v>1988</v>
      </c>
      <c r="AB52">
        <v>7</v>
      </c>
      <c r="AC52">
        <v>0</v>
      </c>
      <c r="AD52" t="s">
        <v>252</v>
      </c>
      <c r="AE52" t="s">
        <v>252</v>
      </c>
      <c r="AF52" t="s">
        <v>252</v>
      </c>
      <c r="AG52" t="s">
        <v>660</v>
      </c>
      <c r="AH52" t="s">
        <v>258</v>
      </c>
      <c r="AI52" t="s">
        <v>254</v>
      </c>
      <c r="AK52" t="s">
        <v>152</v>
      </c>
      <c r="AL52" t="s">
        <v>152</v>
      </c>
      <c r="AM52" t="s">
        <v>255</v>
      </c>
      <c r="AN52" t="s">
        <v>152</v>
      </c>
      <c r="AO52" t="s">
        <v>152</v>
      </c>
      <c r="AP52" t="s">
        <v>152</v>
      </c>
      <c r="AQ52" t="s">
        <v>152</v>
      </c>
      <c r="AR52" t="s">
        <v>256</v>
      </c>
      <c r="AS52" t="s">
        <v>152</v>
      </c>
      <c r="AT52" t="s">
        <v>152</v>
      </c>
      <c r="AU52" t="s">
        <v>152</v>
      </c>
      <c r="AV52" t="s">
        <v>152</v>
      </c>
      <c r="AW52" t="s">
        <v>152</v>
      </c>
    </row>
    <row r="53" spans="1:49" ht="12.75">
      <c r="A53">
        <v>1988</v>
      </c>
      <c r="B53">
        <v>287</v>
      </c>
      <c r="C53" t="s">
        <v>246</v>
      </c>
      <c r="D53" t="s">
        <v>247</v>
      </c>
      <c r="E53" t="s">
        <v>248</v>
      </c>
      <c r="F53" t="s">
        <v>104</v>
      </c>
      <c r="G53" t="s">
        <v>250</v>
      </c>
      <c r="H53" t="s">
        <v>282</v>
      </c>
      <c r="I53" t="s">
        <v>367</v>
      </c>
      <c r="J53" t="s">
        <v>105</v>
      </c>
      <c r="L53" s="48">
        <v>75</v>
      </c>
      <c r="M53" s="48">
        <f>VLOOKUP(AG53,Data!D$21:G$220,4,FALSE)</f>
        <v>32.9</v>
      </c>
      <c r="N53" s="48">
        <f t="shared" si="0"/>
        <v>24675000</v>
      </c>
      <c r="O53">
        <v>0</v>
      </c>
      <c r="P53">
        <v>0</v>
      </c>
      <c r="Q53">
        <v>0</v>
      </c>
      <c r="R53">
        <v>0</v>
      </c>
      <c r="S53">
        <v>0</v>
      </c>
      <c r="T53">
        <v>0</v>
      </c>
      <c r="U53">
        <v>0</v>
      </c>
      <c r="V53">
        <v>0</v>
      </c>
      <c r="W53" t="s">
        <v>152</v>
      </c>
      <c r="X53">
        <v>1988</v>
      </c>
      <c r="Y53">
        <v>7</v>
      </c>
      <c r="Z53">
        <v>0</v>
      </c>
      <c r="AA53">
        <v>1988</v>
      </c>
      <c r="AB53">
        <v>7</v>
      </c>
      <c r="AC53">
        <v>0</v>
      </c>
      <c r="AD53" t="s">
        <v>252</v>
      </c>
      <c r="AE53" t="s">
        <v>252</v>
      </c>
      <c r="AF53" t="s">
        <v>252</v>
      </c>
      <c r="AG53" t="s">
        <v>367</v>
      </c>
      <c r="AH53" t="s">
        <v>258</v>
      </c>
      <c r="AI53" t="s">
        <v>254</v>
      </c>
      <c r="AK53" t="s">
        <v>152</v>
      </c>
      <c r="AL53" t="s">
        <v>152</v>
      </c>
      <c r="AM53" t="s">
        <v>255</v>
      </c>
      <c r="AN53" t="s">
        <v>152</v>
      </c>
      <c r="AO53" t="s">
        <v>152</v>
      </c>
      <c r="AP53" t="s">
        <v>152</v>
      </c>
      <c r="AQ53" t="s">
        <v>152</v>
      </c>
      <c r="AR53" t="s">
        <v>256</v>
      </c>
      <c r="AS53" t="s">
        <v>152</v>
      </c>
      <c r="AT53" t="s">
        <v>152</v>
      </c>
      <c r="AU53" t="s">
        <v>152</v>
      </c>
      <c r="AV53" t="s">
        <v>152</v>
      </c>
      <c r="AW53" t="s">
        <v>152</v>
      </c>
    </row>
    <row r="54" spans="1:49" ht="12.75">
      <c r="A54">
        <v>1988</v>
      </c>
      <c r="B54">
        <v>448</v>
      </c>
      <c r="C54" t="s">
        <v>246</v>
      </c>
      <c r="D54" t="s">
        <v>247</v>
      </c>
      <c r="E54" t="s">
        <v>248</v>
      </c>
      <c r="F54" t="s">
        <v>106</v>
      </c>
      <c r="G54" t="s">
        <v>250</v>
      </c>
      <c r="H54" t="s">
        <v>68</v>
      </c>
      <c r="I54" t="s">
        <v>399</v>
      </c>
      <c r="J54" t="s">
        <v>152</v>
      </c>
      <c r="M54" s="48">
        <f>VLOOKUP(AG54,Data!D$21:G$220,4,FALSE)</f>
        <v>1.4</v>
      </c>
      <c r="N54" s="48">
        <f t="shared" si="0"/>
        <v>1400000</v>
      </c>
      <c r="O54">
        <v>0</v>
      </c>
      <c r="P54">
        <v>0</v>
      </c>
      <c r="Q54">
        <v>0</v>
      </c>
      <c r="R54">
        <v>0</v>
      </c>
      <c r="S54">
        <v>0</v>
      </c>
      <c r="T54">
        <v>0</v>
      </c>
      <c r="U54">
        <v>0</v>
      </c>
      <c r="V54">
        <v>0</v>
      </c>
      <c r="W54" t="s">
        <v>152</v>
      </c>
      <c r="X54">
        <v>1988</v>
      </c>
      <c r="Y54">
        <v>10</v>
      </c>
      <c r="Z54">
        <v>0</v>
      </c>
      <c r="AA54">
        <v>1988</v>
      </c>
      <c r="AB54">
        <v>10</v>
      </c>
      <c r="AC54">
        <v>0</v>
      </c>
      <c r="AD54" t="s">
        <v>252</v>
      </c>
      <c r="AE54" t="s">
        <v>252</v>
      </c>
      <c r="AF54" t="s">
        <v>252</v>
      </c>
      <c r="AG54" t="s">
        <v>399</v>
      </c>
      <c r="AH54" t="s">
        <v>253</v>
      </c>
      <c r="AI54" t="s">
        <v>254</v>
      </c>
      <c r="AK54" t="s">
        <v>152</v>
      </c>
      <c r="AL54" t="s">
        <v>152</v>
      </c>
      <c r="AM54" t="s">
        <v>255</v>
      </c>
      <c r="AN54" t="s">
        <v>152</v>
      </c>
      <c r="AO54" t="s">
        <v>152</v>
      </c>
      <c r="AP54" t="s">
        <v>152</v>
      </c>
      <c r="AQ54" t="s">
        <v>152</v>
      </c>
      <c r="AR54" t="s">
        <v>256</v>
      </c>
      <c r="AS54" t="s">
        <v>152</v>
      </c>
      <c r="AT54" t="s">
        <v>152</v>
      </c>
      <c r="AU54" t="s">
        <v>152</v>
      </c>
      <c r="AV54" t="s">
        <v>152</v>
      </c>
      <c r="AW54" t="s">
        <v>152</v>
      </c>
    </row>
    <row r="55" spans="1:49" ht="12.75">
      <c r="A55">
        <v>1988</v>
      </c>
      <c r="B55">
        <v>492</v>
      </c>
      <c r="C55" t="s">
        <v>246</v>
      </c>
      <c r="D55" t="s">
        <v>247</v>
      </c>
      <c r="E55" t="s">
        <v>248</v>
      </c>
      <c r="F55" t="s">
        <v>76</v>
      </c>
      <c r="G55" t="s">
        <v>250</v>
      </c>
      <c r="H55" t="s">
        <v>79</v>
      </c>
      <c r="I55" t="s">
        <v>340</v>
      </c>
      <c r="J55" t="s">
        <v>107</v>
      </c>
      <c r="L55" s="48">
        <v>50</v>
      </c>
      <c r="M55" s="48">
        <f>VLOOKUP(AG55,Data!D$21:G$220,4,FALSE)</f>
        <v>30.1</v>
      </c>
      <c r="N55" s="48">
        <f t="shared" si="0"/>
        <v>15050000</v>
      </c>
      <c r="O55">
        <v>0</v>
      </c>
      <c r="P55">
        <v>0</v>
      </c>
      <c r="Q55">
        <v>0</v>
      </c>
      <c r="R55">
        <v>0</v>
      </c>
      <c r="S55">
        <v>0</v>
      </c>
      <c r="T55">
        <v>0</v>
      </c>
      <c r="U55">
        <v>0</v>
      </c>
      <c r="V55">
        <v>0</v>
      </c>
      <c r="W55" t="s">
        <v>152</v>
      </c>
      <c r="X55">
        <v>1988</v>
      </c>
      <c r="Y55">
        <v>11</v>
      </c>
      <c r="Z55">
        <v>0</v>
      </c>
      <c r="AA55">
        <v>1988</v>
      </c>
      <c r="AB55">
        <v>11</v>
      </c>
      <c r="AC55">
        <v>0</v>
      </c>
      <c r="AD55" t="s">
        <v>252</v>
      </c>
      <c r="AE55" t="s">
        <v>252</v>
      </c>
      <c r="AF55" t="s">
        <v>252</v>
      </c>
      <c r="AG55" t="s">
        <v>340</v>
      </c>
      <c r="AH55" t="s">
        <v>258</v>
      </c>
      <c r="AI55" t="s">
        <v>254</v>
      </c>
      <c r="AK55" t="s">
        <v>152</v>
      </c>
      <c r="AL55" t="s">
        <v>152</v>
      </c>
      <c r="AM55" t="s">
        <v>255</v>
      </c>
      <c r="AN55" t="s">
        <v>152</v>
      </c>
      <c r="AO55" t="s">
        <v>152</v>
      </c>
      <c r="AP55" t="s">
        <v>152</v>
      </c>
      <c r="AQ55" t="s">
        <v>152</v>
      </c>
      <c r="AR55" t="s">
        <v>256</v>
      </c>
      <c r="AS55" t="s">
        <v>152</v>
      </c>
      <c r="AT55" t="s">
        <v>152</v>
      </c>
      <c r="AU55" t="s">
        <v>152</v>
      </c>
      <c r="AV55" t="s">
        <v>152</v>
      </c>
      <c r="AW55" t="s">
        <v>152</v>
      </c>
    </row>
    <row r="56" spans="1:49" ht="12.75">
      <c r="A56">
        <v>1988</v>
      </c>
      <c r="B56">
        <v>632</v>
      </c>
      <c r="C56" t="s">
        <v>246</v>
      </c>
      <c r="D56" t="s">
        <v>247</v>
      </c>
      <c r="E56" t="s">
        <v>248</v>
      </c>
      <c r="F56" t="s">
        <v>249</v>
      </c>
      <c r="G56" t="s">
        <v>250</v>
      </c>
      <c r="H56" t="s">
        <v>79</v>
      </c>
      <c r="I56" t="s">
        <v>340</v>
      </c>
      <c r="J56" t="s">
        <v>108</v>
      </c>
      <c r="K56" s="49">
        <f>147124+522117+439072</f>
        <v>1108313</v>
      </c>
      <c r="M56" s="48">
        <f>VLOOKUP(AG56,Data!D$21:G$220,4,FALSE)</f>
        <v>30.1</v>
      </c>
      <c r="N56" s="48">
        <f t="shared" si="0"/>
        <v>1108313</v>
      </c>
      <c r="O56">
        <v>0</v>
      </c>
      <c r="P56">
        <v>0</v>
      </c>
      <c r="Q56">
        <v>0</v>
      </c>
      <c r="R56">
        <v>0</v>
      </c>
      <c r="S56">
        <v>0</v>
      </c>
      <c r="T56">
        <v>0</v>
      </c>
      <c r="U56">
        <v>0</v>
      </c>
      <c r="V56">
        <v>0</v>
      </c>
      <c r="W56" t="s">
        <v>152</v>
      </c>
      <c r="X56">
        <v>1988</v>
      </c>
      <c r="Y56">
        <v>3</v>
      </c>
      <c r="Z56">
        <v>0</v>
      </c>
      <c r="AA56">
        <v>1988</v>
      </c>
      <c r="AB56">
        <v>3</v>
      </c>
      <c r="AC56">
        <v>0</v>
      </c>
      <c r="AD56" t="s">
        <v>252</v>
      </c>
      <c r="AE56" t="s">
        <v>252</v>
      </c>
      <c r="AF56" t="s">
        <v>252</v>
      </c>
      <c r="AG56" t="s">
        <v>340</v>
      </c>
      <c r="AH56" t="s">
        <v>258</v>
      </c>
      <c r="AI56" t="s">
        <v>254</v>
      </c>
      <c r="AK56" t="s">
        <v>152</v>
      </c>
      <c r="AL56" t="s">
        <v>152</v>
      </c>
      <c r="AM56" t="s">
        <v>255</v>
      </c>
      <c r="AN56" t="s">
        <v>152</v>
      </c>
      <c r="AO56" t="s">
        <v>152</v>
      </c>
      <c r="AP56" t="s">
        <v>152</v>
      </c>
      <c r="AQ56" t="s">
        <v>152</v>
      </c>
      <c r="AR56" t="s">
        <v>256</v>
      </c>
      <c r="AS56" t="s">
        <v>152</v>
      </c>
      <c r="AT56" t="s">
        <v>152</v>
      </c>
      <c r="AU56" t="s">
        <v>152</v>
      </c>
      <c r="AV56" t="s">
        <v>152</v>
      </c>
      <c r="AW56" t="s">
        <v>152</v>
      </c>
    </row>
    <row r="57" spans="1:49" ht="12.75">
      <c r="A57">
        <v>1989</v>
      </c>
      <c r="B57">
        <v>5</v>
      </c>
      <c r="C57" t="s">
        <v>246</v>
      </c>
      <c r="D57" t="s">
        <v>247</v>
      </c>
      <c r="E57" t="s">
        <v>248</v>
      </c>
      <c r="F57" t="s">
        <v>76</v>
      </c>
      <c r="G57" t="s">
        <v>250</v>
      </c>
      <c r="H57" t="s">
        <v>109</v>
      </c>
      <c r="I57" t="s">
        <v>656</v>
      </c>
      <c r="J57" t="s">
        <v>152</v>
      </c>
      <c r="M57" s="48">
        <f>VLOOKUP(AG57,Data!D$21:G$220,4,FALSE)</f>
        <v>5.3</v>
      </c>
      <c r="N57" s="48">
        <f t="shared" si="0"/>
        <v>5300000</v>
      </c>
      <c r="O57">
        <v>0</v>
      </c>
      <c r="P57">
        <v>0</v>
      </c>
      <c r="Q57">
        <v>0</v>
      </c>
      <c r="R57">
        <v>0</v>
      </c>
      <c r="S57">
        <v>0</v>
      </c>
      <c r="T57">
        <v>0</v>
      </c>
      <c r="U57">
        <v>0</v>
      </c>
      <c r="V57">
        <v>0</v>
      </c>
      <c r="W57" t="s">
        <v>152</v>
      </c>
      <c r="X57">
        <v>1989</v>
      </c>
      <c r="Y57">
        <v>1</v>
      </c>
      <c r="Z57">
        <v>0</v>
      </c>
      <c r="AA57">
        <v>1989</v>
      </c>
      <c r="AB57">
        <v>1</v>
      </c>
      <c r="AC57">
        <v>0</v>
      </c>
      <c r="AD57" t="s">
        <v>252</v>
      </c>
      <c r="AE57" t="s">
        <v>252</v>
      </c>
      <c r="AF57" t="s">
        <v>252</v>
      </c>
      <c r="AG57" t="s">
        <v>656</v>
      </c>
      <c r="AH57" t="s">
        <v>262</v>
      </c>
      <c r="AI57" t="s">
        <v>263</v>
      </c>
      <c r="AK57" t="s">
        <v>152</v>
      </c>
      <c r="AL57" t="s">
        <v>152</v>
      </c>
      <c r="AM57" t="s">
        <v>255</v>
      </c>
      <c r="AN57" t="s">
        <v>152</v>
      </c>
      <c r="AO57" t="s">
        <v>152</v>
      </c>
      <c r="AP57" t="s">
        <v>152</v>
      </c>
      <c r="AQ57" t="s">
        <v>152</v>
      </c>
      <c r="AR57" t="s">
        <v>256</v>
      </c>
      <c r="AS57" t="s">
        <v>152</v>
      </c>
      <c r="AT57" t="s">
        <v>152</v>
      </c>
      <c r="AU57" t="s">
        <v>152</v>
      </c>
      <c r="AV57" t="s">
        <v>152</v>
      </c>
      <c r="AW57" t="s">
        <v>152</v>
      </c>
    </row>
    <row r="58" spans="1:49" ht="12.75">
      <c r="A58">
        <v>1991</v>
      </c>
      <c r="B58">
        <v>389</v>
      </c>
      <c r="C58" t="s">
        <v>246</v>
      </c>
      <c r="D58" t="s">
        <v>247</v>
      </c>
      <c r="E58" t="s">
        <v>248</v>
      </c>
      <c r="F58" t="s">
        <v>110</v>
      </c>
      <c r="G58" t="s">
        <v>84</v>
      </c>
      <c r="H58" t="s">
        <v>111</v>
      </c>
      <c r="I58" t="s">
        <v>621</v>
      </c>
      <c r="J58" t="s">
        <v>112</v>
      </c>
      <c r="K58" s="48">
        <v>1750</v>
      </c>
      <c r="M58" s="48">
        <f>VLOOKUP(AG58,Data!D$21:G$220,4,FALSE)</f>
        <v>176.3</v>
      </c>
      <c r="N58" s="48">
        <f t="shared" si="0"/>
        <v>1750</v>
      </c>
      <c r="O58">
        <v>0</v>
      </c>
      <c r="P58">
        <v>0</v>
      </c>
      <c r="Q58">
        <v>2000</v>
      </c>
      <c r="R58">
        <v>0</v>
      </c>
      <c r="S58">
        <v>2000</v>
      </c>
      <c r="T58">
        <v>0</v>
      </c>
      <c r="U58">
        <v>0</v>
      </c>
      <c r="V58">
        <v>0</v>
      </c>
      <c r="W58" t="s">
        <v>152</v>
      </c>
      <c r="X58">
        <v>1991</v>
      </c>
      <c r="Y58">
        <v>6</v>
      </c>
      <c r="Z58">
        <v>19</v>
      </c>
      <c r="AA58">
        <v>1991</v>
      </c>
      <c r="AB58">
        <v>6</v>
      </c>
      <c r="AC58">
        <v>19</v>
      </c>
      <c r="AD58" t="s">
        <v>252</v>
      </c>
      <c r="AE58" t="s">
        <v>252</v>
      </c>
      <c r="AF58" t="s">
        <v>252</v>
      </c>
      <c r="AG58" t="s">
        <v>621</v>
      </c>
      <c r="AH58" t="s">
        <v>113</v>
      </c>
      <c r="AI58" t="s">
        <v>114</v>
      </c>
      <c r="AK58" t="s">
        <v>152</v>
      </c>
      <c r="AL58" t="s">
        <v>152</v>
      </c>
      <c r="AM58" t="s">
        <v>259</v>
      </c>
      <c r="AN58" t="s">
        <v>152</v>
      </c>
      <c r="AO58" t="s">
        <v>152</v>
      </c>
      <c r="AP58" t="s">
        <v>152</v>
      </c>
      <c r="AQ58" t="s">
        <v>152</v>
      </c>
      <c r="AR58" t="s">
        <v>256</v>
      </c>
      <c r="AS58" t="s">
        <v>152</v>
      </c>
      <c r="AT58" t="s">
        <v>152</v>
      </c>
      <c r="AU58" t="s">
        <v>152</v>
      </c>
      <c r="AV58" t="s">
        <v>152</v>
      </c>
      <c r="AW58" t="s">
        <v>152</v>
      </c>
    </row>
    <row r="59" spans="1:49" ht="12.75">
      <c r="A59">
        <v>1992</v>
      </c>
      <c r="B59">
        <v>548</v>
      </c>
      <c r="C59" t="s">
        <v>246</v>
      </c>
      <c r="D59" t="s">
        <v>247</v>
      </c>
      <c r="E59" t="s">
        <v>248</v>
      </c>
      <c r="F59" t="s">
        <v>249</v>
      </c>
      <c r="G59" t="s">
        <v>250</v>
      </c>
      <c r="H59" t="s">
        <v>54</v>
      </c>
      <c r="I59" t="s">
        <v>426</v>
      </c>
      <c r="J59" t="s">
        <v>115</v>
      </c>
      <c r="L59" s="48">
        <v>25</v>
      </c>
      <c r="M59" s="48">
        <f>VLOOKUP(AG59,Data!D$21:G$220,4,FALSE)</f>
        <v>69</v>
      </c>
      <c r="N59" s="48">
        <f t="shared" si="0"/>
        <v>17250000</v>
      </c>
      <c r="O59">
        <v>0</v>
      </c>
      <c r="P59">
        <v>0</v>
      </c>
      <c r="Q59">
        <v>0</v>
      </c>
      <c r="R59">
        <v>0</v>
      </c>
      <c r="S59">
        <v>0</v>
      </c>
      <c r="T59">
        <v>0</v>
      </c>
      <c r="U59">
        <v>0</v>
      </c>
      <c r="V59">
        <v>0</v>
      </c>
      <c r="W59" t="s">
        <v>152</v>
      </c>
      <c r="X59">
        <v>1992</v>
      </c>
      <c r="Y59">
        <v>12</v>
      </c>
      <c r="Z59">
        <v>0</v>
      </c>
      <c r="AA59">
        <v>1992</v>
      </c>
      <c r="AB59">
        <v>12</v>
      </c>
      <c r="AC59">
        <v>0</v>
      </c>
      <c r="AD59" t="s">
        <v>252</v>
      </c>
      <c r="AE59" t="s">
        <v>252</v>
      </c>
      <c r="AF59" t="s">
        <v>252</v>
      </c>
      <c r="AG59" t="s">
        <v>426</v>
      </c>
      <c r="AH59" t="s">
        <v>275</v>
      </c>
      <c r="AI59" t="s">
        <v>254</v>
      </c>
      <c r="AK59" t="s">
        <v>152</v>
      </c>
      <c r="AL59" t="s">
        <v>152</v>
      </c>
      <c r="AM59" t="s">
        <v>255</v>
      </c>
      <c r="AN59" t="s">
        <v>152</v>
      </c>
      <c r="AO59" t="s">
        <v>152</v>
      </c>
      <c r="AP59" t="s">
        <v>152</v>
      </c>
      <c r="AQ59" t="s">
        <v>152</v>
      </c>
      <c r="AR59" t="s">
        <v>256</v>
      </c>
      <c r="AS59" t="s">
        <v>152</v>
      </c>
      <c r="AT59" t="s">
        <v>152</v>
      </c>
      <c r="AU59" t="s">
        <v>152</v>
      </c>
      <c r="AV59" t="s">
        <v>152</v>
      </c>
      <c r="AW59" t="s">
        <v>152</v>
      </c>
    </row>
    <row r="60" spans="1:49" ht="12.75">
      <c r="A60">
        <v>1993</v>
      </c>
      <c r="B60">
        <v>494</v>
      </c>
      <c r="C60" t="s">
        <v>246</v>
      </c>
      <c r="D60" t="s">
        <v>247</v>
      </c>
      <c r="E60" t="s">
        <v>248</v>
      </c>
      <c r="F60" t="s">
        <v>249</v>
      </c>
      <c r="G60" t="s">
        <v>250</v>
      </c>
      <c r="H60" t="s">
        <v>116</v>
      </c>
      <c r="I60" t="s">
        <v>442</v>
      </c>
      <c r="J60" t="s">
        <v>152</v>
      </c>
      <c r="M60" s="48">
        <f>VLOOKUP(AG60,Data!D$21:G$220,4,FALSE)</f>
        <v>22.93</v>
      </c>
      <c r="N60" s="48">
        <f t="shared" si="0"/>
        <v>22930000</v>
      </c>
      <c r="O60">
        <v>0</v>
      </c>
      <c r="P60">
        <v>0</v>
      </c>
      <c r="Q60">
        <v>0</v>
      </c>
      <c r="R60">
        <v>0</v>
      </c>
      <c r="S60">
        <v>0</v>
      </c>
      <c r="T60">
        <v>0</v>
      </c>
      <c r="U60">
        <v>0</v>
      </c>
      <c r="V60">
        <v>0</v>
      </c>
      <c r="W60" t="s">
        <v>152</v>
      </c>
      <c r="X60">
        <v>1993</v>
      </c>
      <c r="Y60">
        <v>9</v>
      </c>
      <c r="Z60">
        <v>0</v>
      </c>
      <c r="AA60">
        <v>1993</v>
      </c>
      <c r="AB60">
        <v>9</v>
      </c>
      <c r="AC60">
        <v>0</v>
      </c>
      <c r="AD60" t="s">
        <v>252</v>
      </c>
      <c r="AE60" t="s">
        <v>252</v>
      </c>
      <c r="AF60" t="s">
        <v>252</v>
      </c>
      <c r="AG60" t="s">
        <v>442</v>
      </c>
      <c r="AH60" t="s">
        <v>117</v>
      </c>
      <c r="AI60" t="s">
        <v>263</v>
      </c>
      <c r="AK60" t="s">
        <v>152</v>
      </c>
      <c r="AL60" t="s">
        <v>152</v>
      </c>
      <c r="AM60" t="s">
        <v>255</v>
      </c>
      <c r="AN60" t="s">
        <v>152</v>
      </c>
      <c r="AO60" t="s">
        <v>152</v>
      </c>
      <c r="AP60" t="s">
        <v>152</v>
      </c>
      <c r="AQ60" t="s">
        <v>152</v>
      </c>
      <c r="AR60" t="s">
        <v>256</v>
      </c>
      <c r="AS60" t="s">
        <v>152</v>
      </c>
      <c r="AT60" t="s">
        <v>152</v>
      </c>
      <c r="AU60" t="s">
        <v>152</v>
      </c>
      <c r="AV60" t="s">
        <v>152</v>
      </c>
      <c r="AW60" t="s">
        <v>152</v>
      </c>
    </row>
    <row r="61" spans="1:49" ht="12.75">
      <c r="A61">
        <v>1993</v>
      </c>
      <c r="B61">
        <v>569</v>
      </c>
      <c r="C61" t="s">
        <v>246</v>
      </c>
      <c r="D61" t="s">
        <v>247</v>
      </c>
      <c r="E61" t="s">
        <v>248</v>
      </c>
      <c r="F61" t="s">
        <v>249</v>
      </c>
      <c r="G61" t="s">
        <v>250</v>
      </c>
      <c r="H61" t="s">
        <v>118</v>
      </c>
      <c r="I61" t="s">
        <v>344</v>
      </c>
      <c r="J61" t="s">
        <v>119</v>
      </c>
      <c r="K61" s="48">
        <f>50671017+56507188</f>
        <v>107178205</v>
      </c>
      <c r="M61" s="48">
        <f>VLOOKUP(AG61,Data!D$21:G$220,4,FALSE)</f>
        <v>1049.5</v>
      </c>
      <c r="N61" s="48">
        <f t="shared" si="0"/>
        <v>107178205</v>
      </c>
      <c r="O61">
        <v>0</v>
      </c>
      <c r="P61">
        <v>0</v>
      </c>
      <c r="Q61">
        <v>0</v>
      </c>
      <c r="R61">
        <v>0</v>
      </c>
      <c r="S61">
        <v>0</v>
      </c>
      <c r="T61">
        <v>0</v>
      </c>
      <c r="U61">
        <v>0</v>
      </c>
      <c r="V61">
        <v>0</v>
      </c>
      <c r="W61" t="s">
        <v>152</v>
      </c>
      <c r="X61">
        <v>1993</v>
      </c>
      <c r="Y61">
        <v>9</v>
      </c>
      <c r="Z61">
        <v>0</v>
      </c>
      <c r="AA61">
        <v>1993</v>
      </c>
      <c r="AB61">
        <v>9</v>
      </c>
      <c r="AC61">
        <v>0</v>
      </c>
      <c r="AD61" t="s">
        <v>252</v>
      </c>
      <c r="AE61" t="s">
        <v>252</v>
      </c>
      <c r="AF61" t="s">
        <v>252</v>
      </c>
      <c r="AG61" t="s">
        <v>344</v>
      </c>
      <c r="AH61" t="s">
        <v>117</v>
      </c>
      <c r="AI61" t="s">
        <v>263</v>
      </c>
      <c r="AK61" t="s">
        <v>152</v>
      </c>
      <c r="AL61" t="s">
        <v>152</v>
      </c>
      <c r="AM61" t="s">
        <v>255</v>
      </c>
      <c r="AN61" t="s">
        <v>152</v>
      </c>
      <c r="AO61" t="s">
        <v>152</v>
      </c>
      <c r="AP61" t="s">
        <v>152</v>
      </c>
      <c r="AQ61" t="s">
        <v>152</v>
      </c>
      <c r="AR61" t="s">
        <v>256</v>
      </c>
      <c r="AS61" t="s">
        <v>152</v>
      </c>
      <c r="AT61" t="s">
        <v>152</v>
      </c>
      <c r="AU61" t="s">
        <v>152</v>
      </c>
      <c r="AV61" t="s">
        <v>152</v>
      </c>
      <c r="AW61" t="s">
        <v>152</v>
      </c>
    </row>
    <row r="62" spans="1:49" ht="12.75">
      <c r="A62">
        <v>1993</v>
      </c>
      <c r="B62">
        <v>575</v>
      </c>
      <c r="C62" t="s">
        <v>246</v>
      </c>
      <c r="D62" t="s">
        <v>247</v>
      </c>
      <c r="E62" t="s">
        <v>248</v>
      </c>
      <c r="F62" t="s">
        <v>152</v>
      </c>
      <c r="G62" t="s">
        <v>250</v>
      </c>
      <c r="H62" t="s">
        <v>120</v>
      </c>
      <c r="I62" t="s">
        <v>373</v>
      </c>
      <c r="J62" t="s">
        <v>121</v>
      </c>
      <c r="K62" s="48">
        <f>955812</f>
        <v>955812</v>
      </c>
      <c r="M62" s="48">
        <f>VLOOKUP(AG62,Data!D$21:G$220,4,FALSE)</f>
        <v>149.9</v>
      </c>
      <c r="N62" s="48">
        <f t="shared" si="0"/>
        <v>955812</v>
      </c>
      <c r="O62">
        <v>0</v>
      </c>
      <c r="P62">
        <v>0</v>
      </c>
      <c r="Q62">
        <v>0</v>
      </c>
      <c r="R62">
        <v>0</v>
      </c>
      <c r="S62">
        <v>0</v>
      </c>
      <c r="T62">
        <v>0</v>
      </c>
      <c r="U62">
        <v>0</v>
      </c>
      <c r="V62">
        <v>0</v>
      </c>
      <c r="W62" t="s">
        <v>152</v>
      </c>
      <c r="X62">
        <v>1993</v>
      </c>
      <c r="Y62">
        <v>7</v>
      </c>
      <c r="Z62">
        <v>0</v>
      </c>
      <c r="AA62">
        <v>1993</v>
      </c>
      <c r="AB62">
        <v>7</v>
      </c>
      <c r="AC62">
        <v>0</v>
      </c>
      <c r="AD62" t="s">
        <v>252</v>
      </c>
      <c r="AE62" t="s">
        <v>252</v>
      </c>
      <c r="AF62" t="s">
        <v>252</v>
      </c>
      <c r="AG62" t="s">
        <v>373</v>
      </c>
      <c r="AH62" t="s">
        <v>117</v>
      </c>
      <c r="AI62" t="s">
        <v>263</v>
      </c>
      <c r="AK62" t="s">
        <v>152</v>
      </c>
      <c r="AL62" t="s">
        <v>152</v>
      </c>
      <c r="AM62" t="s">
        <v>255</v>
      </c>
      <c r="AN62" t="s">
        <v>152</v>
      </c>
      <c r="AO62" t="s">
        <v>152</v>
      </c>
      <c r="AP62" t="s">
        <v>152</v>
      </c>
      <c r="AQ62" t="s">
        <v>152</v>
      </c>
      <c r="AR62" t="s">
        <v>256</v>
      </c>
      <c r="AS62" t="s">
        <v>152</v>
      </c>
      <c r="AT62" t="s">
        <v>152</v>
      </c>
      <c r="AU62" t="s">
        <v>152</v>
      </c>
      <c r="AV62" t="s">
        <v>152</v>
      </c>
      <c r="AW62" t="s">
        <v>152</v>
      </c>
    </row>
    <row r="63" spans="1:49" ht="12.75">
      <c r="A63">
        <v>1995</v>
      </c>
      <c r="B63">
        <v>90</v>
      </c>
      <c r="C63" t="s">
        <v>246</v>
      </c>
      <c r="D63" t="s">
        <v>247</v>
      </c>
      <c r="E63" t="s">
        <v>248</v>
      </c>
      <c r="F63" t="s">
        <v>152</v>
      </c>
      <c r="G63" t="s">
        <v>257</v>
      </c>
      <c r="H63" t="s">
        <v>122</v>
      </c>
      <c r="I63" t="s">
        <v>623</v>
      </c>
      <c r="J63" t="s">
        <v>123</v>
      </c>
      <c r="K63" s="49">
        <v>925358</v>
      </c>
      <c r="M63" s="48">
        <f>VLOOKUP(AG63,Data!D$21:G$220,4,FALSE)</f>
        <v>43.5</v>
      </c>
      <c r="N63" s="48">
        <f t="shared" si="0"/>
        <v>925358</v>
      </c>
      <c r="O63">
        <v>0</v>
      </c>
      <c r="P63">
        <v>0</v>
      </c>
      <c r="Q63">
        <v>0</v>
      </c>
      <c r="R63">
        <v>0</v>
      </c>
      <c r="S63">
        <v>0</v>
      </c>
      <c r="T63">
        <v>104000</v>
      </c>
      <c r="U63">
        <v>0</v>
      </c>
      <c r="V63">
        <v>0</v>
      </c>
      <c r="W63" t="s">
        <v>152</v>
      </c>
      <c r="X63">
        <v>1995</v>
      </c>
      <c r="Y63">
        <v>5</v>
      </c>
      <c r="Z63">
        <v>17</v>
      </c>
      <c r="AA63">
        <v>1995</v>
      </c>
      <c r="AB63">
        <v>5</v>
      </c>
      <c r="AC63">
        <v>17</v>
      </c>
      <c r="AD63" t="s">
        <v>252</v>
      </c>
      <c r="AE63" t="s">
        <v>252</v>
      </c>
      <c r="AF63" t="s">
        <v>252</v>
      </c>
      <c r="AG63" t="s">
        <v>623</v>
      </c>
      <c r="AH63" t="s">
        <v>113</v>
      </c>
      <c r="AI63" t="s">
        <v>114</v>
      </c>
      <c r="AK63" t="s">
        <v>152</v>
      </c>
      <c r="AL63" t="s">
        <v>152</v>
      </c>
      <c r="AM63" t="s">
        <v>259</v>
      </c>
      <c r="AN63" t="s">
        <v>152</v>
      </c>
      <c r="AO63" t="s">
        <v>152</v>
      </c>
      <c r="AP63" t="s">
        <v>152</v>
      </c>
      <c r="AQ63">
        <v>1100</v>
      </c>
      <c r="AR63" t="s">
        <v>256</v>
      </c>
      <c r="AS63" t="s">
        <v>152</v>
      </c>
      <c r="AT63" t="s">
        <v>152</v>
      </c>
      <c r="AU63" t="s">
        <v>152</v>
      </c>
      <c r="AV63" t="s">
        <v>152</v>
      </c>
      <c r="AW63" t="s">
        <v>152</v>
      </c>
    </row>
    <row r="64" spans="1:49" ht="12.75">
      <c r="A64">
        <v>1995</v>
      </c>
      <c r="B64">
        <v>121</v>
      </c>
      <c r="C64" t="s">
        <v>246</v>
      </c>
      <c r="D64" t="s">
        <v>247</v>
      </c>
      <c r="E64" t="s">
        <v>248</v>
      </c>
      <c r="F64" t="s">
        <v>249</v>
      </c>
      <c r="G64" t="s">
        <v>257</v>
      </c>
      <c r="H64" t="s">
        <v>124</v>
      </c>
      <c r="I64" t="s">
        <v>323</v>
      </c>
      <c r="J64" t="s">
        <v>125</v>
      </c>
      <c r="L64" s="48">
        <v>25</v>
      </c>
      <c r="M64" s="48">
        <f>VLOOKUP(AG64,Data!D$21:G$220,4,FALSE)</f>
        <v>6.2</v>
      </c>
      <c r="N64" s="48">
        <f t="shared" si="0"/>
        <v>1550000</v>
      </c>
      <c r="O64">
        <v>0</v>
      </c>
      <c r="P64">
        <v>0</v>
      </c>
      <c r="Q64">
        <v>0</v>
      </c>
      <c r="R64">
        <v>0</v>
      </c>
      <c r="S64">
        <v>0</v>
      </c>
      <c r="T64">
        <v>0</v>
      </c>
      <c r="U64">
        <v>0</v>
      </c>
      <c r="V64">
        <v>0</v>
      </c>
      <c r="W64" t="s">
        <v>152</v>
      </c>
      <c r="X64">
        <v>1995</v>
      </c>
      <c r="Y64">
        <v>6</v>
      </c>
      <c r="Z64">
        <v>9</v>
      </c>
      <c r="AA64">
        <v>1995</v>
      </c>
      <c r="AB64">
        <v>6</v>
      </c>
      <c r="AC64">
        <v>9</v>
      </c>
      <c r="AD64" t="s">
        <v>252</v>
      </c>
      <c r="AE64" t="s">
        <v>252</v>
      </c>
      <c r="AF64" t="s">
        <v>252</v>
      </c>
      <c r="AG64" t="s">
        <v>323</v>
      </c>
      <c r="AH64" t="s">
        <v>126</v>
      </c>
      <c r="AI64" t="s">
        <v>263</v>
      </c>
      <c r="AK64" t="s">
        <v>152</v>
      </c>
      <c r="AL64" t="s">
        <v>152</v>
      </c>
      <c r="AM64" t="s">
        <v>259</v>
      </c>
      <c r="AN64" t="s">
        <v>152</v>
      </c>
      <c r="AO64" t="s">
        <v>152</v>
      </c>
      <c r="AP64" t="s">
        <v>152</v>
      </c>
      <c r="AQ64">
        <v>1000</v>
      </c>
      <c r="AR64" t="s">
        <v>256</v>
      </c>
      <c r="AS64" t="s">
        <v>152</v>
      </c>
      <c r="AT64" t="s">
        <v>152</v>
      </c>
      <c r="AU64" t="s">
        <v>152</v>
      </c>
      <c r="AV64" t="s">
        <v>152</v>
      </c>
      <c r="AW64" t="s">
        <v>152</v>
      </c>
    </row>
    <row r="65" spans="1:49" ht="12.75">
      <c r="A65">
        <v>1995</v>
      </c>
      <c r="B65">
        <v>163</v>
      </c>
      <c r="C65" t="s">
        <v>246</v>
      </c>
      <c r="D65" t="s">
        <v>247</v>
      </c>
      <c r="E65" t="s">
        <v>248</v>
      </c>
      <c r="F65" t="s">
        <v>152</v>
      </c>
      <c r="G65" t="s">
        <v>84</v>
      </c>
      <c r="H65" t="s">
        <v>265</v>
      </c>
      <c r="I65" t="s">
        <v>643</v>
      </c>
      <c r="J65" t="s">
        <v>127</v>
      </c>
      <c r="K65" s="49">
        <v>85394</v>
      </c>
      <c r="M65" s="48">
        <f>VLOOKUP(AG65,Data!D$21:G$220,4,FALSE)</f>
        <v>78.6</v>
      </c>
      <c r="N65" s="48">
        <f t="shared" si="0"/>
        <v>85394</v>
      </c>
      <c r="O65">
        <v>0</v>
      </c>
      <c r="P65">
        <v>0</v>
      </c>
      <c r="Q65">
        <v>200</v>
      </c>
      <c r="R65">
        <v>0</v>
      </c>
      <c r="S65">
        <v>200</v>
      </c>
      <c r="T65">
        <v>0</v>
      </c>
      <c r="U65">
        <v>0</v>
      </c>
      <c r="V65">
        <v>0</v>
      </c>
      <c r="W65" t="s">
        <v>152</v>
      </c>
      <c r="X65">
        <v>1995</v>
      </c>
      <c r="Y65">
        <v>7</v>
      </c>
      <c r="Z65">
        <v>0</v>
      </c>
      <c r="AA65">
        <v>1995</v>
      </c>
      <c r="AB65">
        <v>7</v>
      </c>
      <c r="AC65">
        <v>0</v>
      </c>
      <c r="AD65" t="s">
        <v>252</v>
      </c>
      <c r="AE65" t="s">
        <v>252</v>
      </c>
      <c r="AF65" t="s">
        <v>252</v>
      </c>
      <c r="AG65" t="s">
        <v>643</v>
      </c>
      <c r="AH65" t="s">
        <v>267</v>
      </c>
      <c r="AI65" t="s">
        <v>263</v>
      </c>
      <c r="AK65" t="s">
        <v>152</v>
      </c>
      <c r="AL65" t="s">
        <v>152</v>
      </c>
      <c r="AM65" t="s">
        <v>259</v>
      </c>
      <c r="AN65" t="s">
        <v>152</v>
      </c>
      <c r="AO65" t="s">
        <v>152</v>
      </c>
      <c r="AP65" t="s">
        <v>152</v>
      </c>
      <c r="AQ65" t="s">
        <v>152</v>
      </c>
      <c r="AR65" t="s">
        <v>256</v>
      </c>
      <c r="AS65" t="s">
        <v>152</v>
      </c>
      <c r="AT65" t="s">
        <v>152</v>
      </c>
      <c r="AU65" t="s">
        <v>152</v>
      </c>
      <c r="AV65" t="s">
        <v>152</v>
      </c>
      <c r="AW65" t="s">
        <v>152</v>
      </c>
    </row>
    <row r="66" spans="1:49" ht="12.75">
      <c r="A66">
        <v>1995</v>
      </c>
      <c r="B66">
        <v>409</v>
      </c>
      <c r="C66" t="s">
        <v>246</v>
      </c>
      <c r="D66" t="s">
        <v>247</v>
      </c>
      <c r="E66" t="s">
        <v>248</v>
      </c>
      <c r="F66" t="s">
        <v>249</v>
      </c>
      <c r="G66" t="s">
        <v>250</v>
      </c>
      <c r="H66" t="s">
        <v>128</v>
      </c>
      <c r="I66" t="s">
        <v>401</v>
      </c>
      <c r="J66" t="s">
        <v>152</v>
      </c>
      <c r="M66" s="48">
        <f>VLOOKUP(AG66,Data!D$21:G$220,4,FALSE)</f>
        <v>4</v>
      </c>
      <c r="N66" s="48">
        <f t="shared" si="0"/>
        <v>4000000</v>
      </c>
      <c r="O66">
        <v>0</v>
      </c>
      <c r="P66">
        <v>0</v>
      </c>
      <c r="Q66">
        <v>0</v>
      </c>
      <c r="R66">
        <v>0</v>
      </c>
      <c r="S66">
        <v>0</v>
      </c>
      <c r="T66">
        <v>0</v>
      </c>
      <c r="U66">
        <v>0</v>
      </c>
      <c r="V66">
        <v>0</v>
      </c>
      <c r="W66" t="s">
        <v>152</v>
      </c>
      <c r="X66">
        <v>1995</v>
      </c>
      <c r="Y66">
        <v>7</v>
      </c>
      <c r="Z66">
        <v>0</v>
      </c>
      <c r="AA66">
        <v>1995</v>
      </c>
      <c r="AB66">
        <v>7</v>
      </c>
      <c r="AC66">
        <v>0</v>
      </c>
      <c r="AD66" t="s">
        <v>252</v>
      </c>
      <c r="AE66" t="s">
        <v>252</v>
      </c>
      <c r="AF66" t="s">
        <v>252</v>
      </c>
      <c r="AG66" t="s">
        <v>401</v>
      </c>
      <c r="AH66" t="s">
        <v>275</v>
      </c>
      <c r="AI66" t="s">
        <v>254</v>
      </c>
      <c r="AK66" t="s">
        <v>152</v>
      </c>
      <c r="AL66" t="s">
        <v>152</v>
      </c>
      <c r="AM66" t="s">
        <v>255</v>
      </c>
      <c r="AN66" t="s">
        <v>152</v>
      </c>
      <c r="AO66" t="s">
        <v>152</v>
      </c>
      <c r="AP66" t="s">
        <v>152</v>
      </c>
      <c r="AQ66">
        <v>300</v>
      </c>
      <c r="AR66" t="s">
        <v>256</v>
      </c>
      <c r="AS66" t="s">
        <v>152</v>
      </c>
      <c r="AT66" t="s">
        <v>152</v>
      </c>
      <c r="AU66" t="s">
        <v>152</v>
      </c>
      <c r="AV66" t="s">
        <v>152</v>
      </c>
      <c r="AW66" t="s">
        <v>152</v>
      </c>
    </row>
    <row r="67" spans="1:49" ht="12.75">
      <c r="A67">
        <v>1997</v>
      </c>
      <c r="B67">
        <v>202</v>
      </c>
      <c r="C67" t="s">
        <v>246</v>
      </c>
      <c r="D67" t="s">
        <v>247</v>
      </c>
      <c r="E67" t="s">
        <v>248</v>
      </c>
      <c r="F67" t="s">
        <v>249</v>
      </c>
      <c r="G67" t="s">
        <v>268</v>
      </c>
      <c r="H67" t="s">
        <v>129</v>
      </c>
      <c r="I67" t="s">
        <v>389</v>
      </c>
      <c r="J67" t="s">
        <v>130</v>
      </c>
      <c r="L67" s="48">
        <v>50</v>
      </c>
      <c r="M67" s="48">
        <f>VLOOKUP(AG67,Data!D$21:G$220,4,FALSE)</f>
        <v>16.9</v>
      </c>
      <c r="N67" s="48">
        <f t="shared" si="0"/>
        <v>8450000</v>
      </c>
      <c r="O67">
        <v>0</v>
      </c>
      <c r="P67">
        <v>0</v>
      </c>
      <c r="Q67">
        <v>0</v>
      </c>
      <c r="R67">
        <v>0</v>
      </c>
      <c r="S67">
        <v>0</v>
      </c>
      <c r="T67">
        <v>3500</v>
      </c>
      <c r="U67">
        <v>0</v>
      </c>
      <c r="V67">
        <v>0</v>
      </c>
      <c r="W67" t="s">
        <v>152</v>
      </c>
      <c r="X67">
        <v>1997</v>
      </c>
      <c r="Y67">
        <v>5</v>
      </c>
      <c r="Z67">
        <v>26</v>
      </c>
      <c r="AA67">
        <v>1997</v>
      </c>
      <c r="AB67">
        <v>5</v>
      </c>
      <c r="AC67">
        <v>26</v>
      </c>
      <c r="AD67" t="s">
        <v>252</v>
      </c>
      <c r="AE67" t="s">
        <v>252</v>
      </c>
      <c r="AF67" t="s">
        <v>252</v>
      </c>
      <c r="AG67" t="s">
        <v>389</v>
      </c>
      <c r="AH67" t="s">
        <v>275</v>
      </c>
      <c r="AI67" t="s">
        <v>254</v>
      </c>
      <c r="AK67" t="s">
        <v>152</v>
      </c>
      <c r="AL67" t="s">
        <v>152</v>
      </c>
      <c r="AM67" t="s">
        <v>259</v>
      </c>
      <c r="AN67" t="s">
        <v>152</v>
      </c>
      <c r="AO67" t="s">
        <v>152</v>
      </c>
      <c r="AP67" t="s">
        <v>152</v>
      </c>
      <c r="AQ67">
        <v>20000</v>
      </c>
      <c r="AR67" t="s">
        <v>256</v>
      </c>
      <c r="AS67" t="s">
        <v>152</v>
      </c>
      <c r="AT67" t="s">
        <v>152</v>
      </c>
      <c r="AU67" t="s">
        <v>152</v>
      </c>
      <c r="AV67" t="s">
        <v>152</v>
      </c>
      <c r="AW67" t="s">
        <v>152</v>
      </c>
    </row>
    <row r="68" spans="1:49" ht="12.75">
      <c r="A68">
        <v>1998</v>
      </c>
      <c r="B68">
        <v>238</v>
      </c>
      <c r="C68" t="s">
        <v>246</v>
      </c>
      <c r="D68" t="s">
        <v>247</v>
      </c>
      <c r="E68" t="s">
        <v>248</v>
      </c>
      <c r="F68" t="s">
        <v>152</v>
      </c>
      <c r="G68" t="s">
        <v>268</v>
      </c>
      <c r="H68" t="s">
        <v>75</v>
      </c>
      <c r="I68" t="s">
        <v>371</v>
      </c>
      <c r="J68" t="s">
        <v>131</v>
      </c>
      <c r="L68" s="48">
        <v>25</v>
      </c>
      <c r="M68" s="48">
        <f>VLOOKUP(AG68,Data!D$21:G$220,4,FALSE)</f>
        <v>15.7</v>
      </c>
      <c r="N68" s="48">
        <f aca="true" t="shared" si="1" ref="N68:N84">IF(K68&gt;0,K68,IF(L68&gt;0,L68*M68/100*1000000,M68*1000000))</f>
        <v>3925000</v>
      </c>
      <c r="O68">
        <v>0</v>
      </c>
      <c r="P68">
        <v>0</v>
      </c>
      <c r="Q68">
        <v>0</v>
      </c>
      <c r="R68">
        <v>0</v>
      </c>
      <c r="S68">
        <v>0</v>
      </c>
      <c r="T68">
        <v>1700</v>
      </c>
      <c r="U68">
        <v>0</v>
      </c>
      <c r="V68">
        <v>0</v>
      </c>
      <c r="W68" t="s">
        <v>152</v>
      </c>
      <c r="X68">
        <v>1998</v>
      </c>
      <c r="Y68">
        <v>7</v>
      </c>
      <c r="Z68">
        <v>10</v>
      </c>
      <c r="AA68">
        <v>1998</v>
      </c>
      <c r="AB68">
        <v>7</v>
      </c>
      <c r="AC68">
        <v>10</v>
      </c>
      <c r="AD68" t="s">
        <v>252</v>
      </c>
      <c r="AE68" t="s">
        <v>252</v>
      </c>
      <c r="AF68" t="s">
        <v>252</v>
      </c>
      <c r="AG68" t="s">
        <v>371</v>
      </c>
      <c r="AH68" t="s">
        <v>58</v>
      </c>
      <c r="AI68" t="s">
        <v>254</v>
      </c>
      <c r="AK68" t="s">
        <v>152</v>
      </c>
      <c r="AL68" t="s">
        <v>152</v>
      </c>
      <c r="AM68" t="s">
        <v>259</v>
      </c>
      <c r="AN68" t="s">
        <v>152</v>
      </c>
      <c r="AO68" t="s">
        <v>152</v>
      </c>
      <c r="AP68" t="s">
        <v>152</v>
      </c>
      <c r="AQ68" t="s">
        <v>152</v>
      </c>
      <c r="AR68" t="s">
        <v>256</v>
      </c>
      <c r="AS68" t="s">
        <v>152</v>
      </c>
      <c r="AT68" t="s">
        <v>152</v>
      </c>
      <c r="AU68" t="s">
        <v>152</v>
      </c>
      <c r="AV68" t="s">
        <v>152</v>
      </c>
      <c r="AW68" t="s">
        <v>152</v>
      </c>
    </row>
    <row r="69" spans="1:49" ht="12.75">
      <c r="A69">
        <v>2000</v>
      </c>
      <c r="B69">
        <v>249</v>
      </c>
      <c r="C69" t="s">
        <v>246</v>
      </c>
      <c r="D69" t="s">
        <v>247</v>
      </c>
      <c r="E69" t="s">
        <v>248</v>
      </c>
      <c r="F69" t="s">
        <v>249</v>
      </c>
      <c r="G69" t="s">
        <v>132</v>
      </c>
      <c r="H69" t="s">
        <v>133</v>
      </c>
      <c r="I69" t="s">
        <v>485</v>
      </c>
      <c r="J69" t="s">
        <v>134</v>
      </c>
      <c r="K69" s="48">
        <f>1518874+6642879+3670459</f>
        <v>11832212</v>
      </c>
      <c r="M69" s="48">
        <f>VLOOKUP(AG69,Data!D$21:G$220,4,FALSE)</f>
        <v>19.5</v>
      </c>
      <c r="N69" s="48">
        <f t="shared" si="1"/>
        <v>11832212</v>
      </c>
      <c r="O69">
        <v>0</v>
      </c>
      <c r="P69">
        <v>0</v>
      </c>
      <c r="Q69">
        <v>0</v>
      </c>
      <c r="R69">
        <v>0</v>
      </c>
      <c r="S69">
        <v>0</v>
      </c>
      <c r="T69">
        <v>120000</v>
      </c>
      <c r="U69">
        <v>0</v>
      </c>
      <c r="V69">
        <v>0</v>
      </c>
      <c r="W69" t="s">
        <v>152</v>
      </c>
      <c r="X69">
        <v>2000</v>
      </c>
      <c r="Y69">
        <v>4</v>
      </c>
      <c r="Z69">
        <v>0</v>
      </c>
      <c r="AA69">
        <v>2000</v>
      </c>
      <c r="AB69">
        <v>4</v>
      </c>
      <c r="AC69">
        <v>0</v>
      </c>
      <c r="AD69" t="s">
        <v>252</v>
      </c>
      <c r="AE69" t="s">
        <v>252</v>
      </c>
      <c r="AF69" t="s">
        <v>252</v>
      </c>
      <c r="AG69" t="s">
        <v>485</v>
      </c>
      <c r="AH69" t="s">
        <v>135</v>
      </c>
      <c r="AI69" t="s">
        <v>135</v>
      </c>
      <c r="AK69" t="s">
        <v>152</v>
      </c>
      <c r="AL69" t="s">
        <v>152</v>
      </c>
      <c r="AM69" t="s">
        <v>259</v>
      </c>
      <c r="AN69" t="s">
        <v>152</v>
      </c>
      <c r="AO69" t="s">
        <v>152</v>
      </c>
      <c r="AP69" t="s">
        <v>152</v>
      </c>
      <c r="AQ69" t="s">
        <v>152</v>
      </c>
      <c r="AR69" t="s">
        <v>256</v>
      </c>
      <c r="AS69" t="s">
        <v>152</v>
      </c>
      <c r="AT69" t="s">
        <v>152</v>
      </c>
      <c r="AU69" t="s">
        <v>152</v>
      </c>
      <c r="AV69" t="s">
        <v>152</v>
      </c>
      <c r="AW69" t="s">
        <v>152</v>
      </c>
    </row>
    <row r="70" spans="1:49" ht="12.75">
      <c r="A70">
        <v>2000</v>
      </c>
      <c r="B70">
        <v>403</v>
      </c>
      <c r="C70" t="s">
        <v>246</v>
      </c>
      <c r="D70" t="s">
        <v>247</v>
      </c>
      <c r="E70" t="s">
        <v>248</v>
      </c>
      <c r="F70" t="s">
        <v>249</v>
      </c>
      <c r="G70" t="s">
        <v>132</v>
      </c>
      <c r="H70" t="s">
        <v>136</v>
      </c>
      <c r="I70" t="s">
        <v>647</v>
      </c>
      <c r="J70" t="s">
        <v>137</v>
      </c>
      <c r="K70" s="48">
        <f>1515827+1131467</f>
        <v>2647294</v>
      </c>
      <c r="M70" s="48">
        <f>VLOOKUP(AG70,Data!D$21:G$220,4,FALSE)</f>
        <v>26.8</v>
      </c>
      <c r="N70" s="48">
        <f t="shared" si="1"/>
        <v>2647294</v>
      </c>
      <c r="O70">
        <v>0</v>
      </c>
      <c r="P70">
        <v>0</v>
      </c>
      <c r="Q70">
        <v>0</v>
      </c>
      <c r="R70">
        <v>0</v>
      </c>
      <c r="S70">
        <v>0</v>
      </c>
      <c r="T70">
        <v>0</v>
      </c>
      <c r="U70">
        <v>0</v>
      </c>
      <c r="V70">
        <v>0</v>
      </c>
      <c r="W70" t="s">
        <v>152</v>
      </c>
      <c r="X70">
        <v>2000</v>
      </c>
      <c r="Y70">
        <v>6</v>
      </c>
      <c r="Z70">
        <v>0</v>
      </c>
      <c r="AA70">
        <v>2000</v>
      </c>
      <c r="AB70">
        <v>6</v>
      </c>
      <c r="AC70">
        <v>0</v>
      </c>
      <c r="AD70" t="s">
        <v>252</v>
      </c>
      <c r="AE70" t="s">
        <v>252</v>
      </c>
      <c r="AF70" t="s">
        <v>252</v>
      </c>
      <c r="AG70" t="s">
        <v>647</v>
      </c>
      <c r="AH70" t="s">
        <v>113</v>
      </c>
      <c r="AI70" t="s">
        <v>114</v>
      </c>
      <c r="AK70" t="s">
        <v>152</v>
      </c>
      <c r="AL70" t="s">
        <v>152</v>
      </c>
      <c r="AM70" t="s">
        <v>259</v>
      </c>
      <c r="AN70" t="s">
        <v>152</v>
      </c>
      <c r="AO70" t="s">
        <v>152</v>
      </c>
      <c r="AP70" t="s">
        <v>152</v>
      </c>
      <c r="AQ70">
        <v>69</v>
      </c>
      <c r="AR70" t="s">
        <v>256</v>
      </c>
      <c r="AS70" t="s">
        <v>152</v>
      </c>
      <c r="AT70" t="s">
        <v>152</v>
      </c>
      <c r="AU70" t="s">
        <v>152</v>
      </c>
      <c r="AV70" t="s">
        <v>152</v>
      </c>
      <c r="AW70" t="s">
        <v>152</v>
      </c>
    </row>
    <row r="71" spans="1:49" ht="12.75">
      <c r="A71">
        <v>2001</v>
      </c>
      <c r="B71">
        <v>352</v>
      </c>
      <c r="C71" t="s">
        <v>246</v>
      </c>
      <c r="D71" t="s">
        <v>247</v>
      </c>
      <c r="E71" t="s">
        <v>248</v>
      </c>
      <c r="F71" t="s">
        <v>249</v>
      </c>
      <c r="G71" t="s">
        <v>132</v>
      </c>
      <c r="H71" t="s">
        <v>138</v>
      </c>
      <c r="I71" t="s">
        <v>591</v>
      </c>
      <c r="J71" t="s">
        <v>139</v>
      </c>
      <c r="K71" s="49">
        <v>2576531</v>
      </c>
      <c r="M71" s="48">
        <f>VLOOKUP(AG71,Data!D$21:G$220,4,FALSE)</f>
        <v>144.1</v>
      </c>
      <c r="N71" s="48">
        <f t="shared" si="1"/>
        <v>2576531</v>
      </c>
      <c r="O71">
        <v>0</v>
      </c>
      <c r="P71">
        <v>0</v>
      </c>
      <c r="Q71">
        <v>0</v>
      </c>
      <c r="R71">
        <v>0</v>
      </c>
      <c r="S71">
        <v>0</v>
      </c>
      <c r="T71">
        <v>0</v>
      </c>
      <c r="U71">
        <v>0</v>
      </c>
      <c r="V71">
        <v>0</v>
      </c>
      <c r="W71" t="s">
        <v>152</v>
      </c>
      <c r="X71">
        <v>2001</v>
      </c>
      <c r="Y71">
        <v>6</v>
      </c>
      <c r="Z71">
        <v>0</v>
      </c>
      <c r="AA71">
        <v>2001</v>
      </c>
      <c r="AB71">
        <v>6</v>
      </c>
      <c r="AC71">
        <v>0</v>
      </c>
      <c r="AD71" t="s">
        <v>252</v>
      </c>
      <c r="AE71" t="s">
        <v>252</v>
      </c>
      <c r="AF71" t="s">
        <v>252</v>
      </c>
      <c r="AG71" t="s">
        <v>591</v>
      </c>
      <c r="AH71" t="s">
        <v>126</v>
      </c>
      <c r="AI71" t="s">
        <v>140</v>
      </c>
      <c r="AK71" t="s">
        <v>152</v>
      </c>
      <c r="AL71" t="s">
        <v>152</v>
      </c>
      <c r="AM71" t="s">
        <v>259</v>
      </c>
      <c r="AN71" t="s">
        <v>152</v>
      </c>
      <c r="AO71" t="s">
        <v>152</v>
      </c>
      <c r="AP71" t="s">
        <v>152</v>
      </c>
      <c r="AQ71">
        <v>809</v>
      </c>
      <c r="AR71" t="s">
        <v>256</v>
      </c>
      <c r="AS71" t="s">
        <v>152</v>
      </c>
      <c r="AT71" t="s">
        <v>152</v>
      </c>
      <c r="AU71" t="s">
        <v>152</v>
      </c>
      <c r="AV71" t="s">
        <v>152</v>
      </c>
      <c r="AW71" t="s">
        <v>152</v>
      </c>
    </row>
    <row r="72" spans="1:49" ht="12.75">
      <c r="A72">
        <v>2001</v>
      </c>
      <c r="B72">
        <v>353</v>
      </c>
      <c r="C72" t="s">
        <v>246</v>
      </c>
      <c r="D72" t="s">
        <v>247</v>
      </c>
      <c r="E72" t="s">
        <v>248</v>
      </c>
      <c r="F72" t="s">
        <v>249</v>
      </c>
      <c r="G72" t="s">
        <v>132</v>
      </c>
      <c r="H72" t="s">
        <v>141</v>
      </c>
      <c r="I72" t="s">
        <v>664</v>
      </c>
      <c r="J72" t="s">
        <v>142</v>
      </c>
      <c r="L72" s="48">
        <v>50</v>
      </c>
      <c r="M72" s="48">
        <f>VLOOKUP(AG72,Data!D$21:G$220,4,FALSE)</f>
        <v>1294.9</v>
      </c>
      <c r="N72" s="48">
        <f t="shared" si="1"/>
        <v>647450000</v>
      </c>
      <c r="O72">
        <v>0</v>
      </c>
      <c r="P72">
        <v>0</v>
      </c>
      <c r="Q72">
        <v>0</v>
      </c>
      <c r="R72">
        <v>0</v>
      </c>
      <c r="S72">
        <v>0</v>
      </c>
      <c r="T72">
        <v>0</v>
      </c>
      <c r="U72">
        <v>0</v>
      </c>
      <c r="V72">
        <v>0</v>
      </c>
      <c r="W72" t="s">
        <v>152</v>
      </c>
      <c r="X72">
        <v>2001</v>
      </c>
      <c r="Y72">
        <v>6</v>
      </c>
      <c r="Z72">
        <v>0</v>
      </c>
      <c r="AA72">
        <v>2001</v>
      </c>
      <c r="AB72">
        <v>6</v>
      </c>
      <c r="AC72">
        <v>0</v>
      </c>
      <c r="AD72" t="s">
        <v>252</v>
      </c>
      <c r="AE72" t="s">
        <v>252</v>
      </c>
      <c r="AF72" t="s">
        <v>252</v>
      </c>
      <c r="AG72" t="s">
        <v>664</v>
      </c>
      <c r="AH72" t="s">
        <v>143</v>
      </c>
      <c r="AI72" t="s">
        <v>263</v>
      </c>
      <c r="AK72" t="s">
        <v>152</v>
      </c>
      <c r="AL72" t="s">
        <v>152</v>
      </c>
      <c r="AM72" t="s">
        <v>259</v>
      </c>
      <c r="AN72" t="s">
        <v>152</v>
      </c>
      <c r="AO72" t="s">
        <v>152</v>
      </c>
      <c r="AP72" t="s">
        <v>152</v>
      </c>
      <c r="AQ72" t="s">
        <v>152</v>
      </c>
      <c r="AR72" t="s">
        <v>256</v>
      </c>
      <c r="AS72" t="s">
        <v>152</v>
      </c>
      <c r="AT72" t="s">
        <v>152</v>
      </c>
      <c r="AU72" t="s">
        <v>152</v>
      </c>
      <c r="AV72" t="s">
        <v>152</v>
      </c>
      <c r="AW72" t="s">
        <v>152</v>
      </c>
    </row>
    <row r="73" spans="1:49" ht="12.75">
      <c r="A73">
        <v>2004</v>
      </c>
      <c r="B73">
        <v>392</v>
      </c>
      <c r="C73" t="s">
        <v>246</v>
      </c>
      <c r="D73" t="s">
        <v>247</v>
      </c>
      <c r="E73" t="s">
        <v>249</v>
      </c>
      <c r="F73" t="s">
        <v>152</v>
      </c>
      <c r="G73" t="s">
        <v>132</v>
      </c>
      <c r="H73" t="s">
        <v>284</v>
      </c>
      <c r="I73" t="s">
        <v>436</v>
      </c>
      <c r="J73" t="s">
        <v>152</v>
      </c>
      <c r="M73" s="48">
        <f>VLOOKUP(AG73,Data!D$21:G$220,4,FALSE)</f>
        <v>12.6</v>
      </c>
      <c r="N73" s="48">
        <f t="shared" si="1"/>
        <v>12600000</v>
      </c>
      <c r="O73">
        <v>0</v>
      </c>
      <c r="P73">
        <v>0</v>
      </c>
      <c r="Q73">
        <v>0</v>
      </c>
      <c r="R73">
        <v>0</v>
      </c>
      <c r="S73">
        <v>0</v>
      </c>
      <c r="T73">
        <v>0</v>
      </c>
      <c r="U73">
        <v>0</v>
      </c>
      <c r="V73">
        <v>0</v>
      </c>
      <c r="W73" t="s">
        <v>152</v>
      </c>
      <c r="X73">
        <v>2004</v>
      </c>
      <c r="Y73">
        <v>8</v>
      </c>
      <c r="Z73">
        <v>0</v>
      </c>
      <c r="AA73">
        <v>2004</v>
      </c>
      <c r="AB73">
        <v>8</v>
      </c>
      <c r="AC73">
        <v>0</v>
      </c>
      <c r="AD73" t="s">
        <v>252</v>
      </c>
      <c r="AE73" t="s">
        <v>252</v>
      </c>
      <c r="AF73" t="s">
        <v>252</v>
      </c>
      <c r="AG73" t="s">
        <v>436</v>
      </c>
      <c r="AH73" t="s">
        <v>253</v>
      </c>
      <c r="AI73" t="s">
        <v>254</v>
      </c>
      <c r="AK73" t="s">
        <v>152</v>
      </c>
      <c r="AL73" t="s">
        <v>152</v>
      </c>
      <c r="AM73" t="s">
        <v>259</v>
      </c>
      <c r="AN73" t="s">
        <v>259</v>
      </c>
      <c r="AO73" t="s">
        <v>259</v>
      </c>
      <c r="AP73" t="s">
        <v>259</v>
      </c>
      <c r="AQ73" t="s">
        <v>152</v>
      </c>
      <c r="AR73" t="s">
        <v>152</v>
      </c>
      <c r="AS73" t="s">
        <v>152</v>
      </c>
      <c r="AT73" t="s">
        <v>152</v>
      </c>
      <c r="AU73" t="s">
        <v>152</v>
      </c>
      <c r="AV73" t="s">
        <v>152</v>
      </c>
      <c r="AW73" t="s">
        <v>152</v>
      </c>
    </row>
    <row r="74" spans="1:49" ht="12.75">
      <c r="A74">
        <v>2004</v>
      </c>
      <c r="B74">
        <v>392</v>
      </c>
      <c r="C74" t="s">
        <v>246</v>
      </c>
      <c r="D74" t="s">
        <v>247</v>
      </c>
      <c r="E74" t="s">
        <v>249</v>
      </c>
      <c r="F74" t="s">
        <v>152</v>
      </c>
      <c r="G74" t="s">
        <v>132</v>
      </c>
      <c r="H74" t="s">
        <v>94</v>
      </c>
      <c r="I74" t="s">
        <v>301</v>
      </c>
      <c r="J74" t="s">
        <v>152</v>
      </c>
      <c r="M74" s="48">
        <f>VLOOKUP(AG74,Data!D$21:G$220,4,FALSE)</f>
        <v>0.5</v>
      </c>
      <c r="N74" s="48">
        <f t="shared" si="1"/>
        <v>500000</v>
      </c>
      <c r="O74">
        <v>0</v>
      </c>
      <c r="P74">
        <v>0</v>
      </c>
      <c r="Q74">
        <v>0</v>
      </c>
      <c r="R74">
        <v>0</v>
      </c>
      <c r="S74">
        <v>0</v>
      </c>
      <c r="T74">
        <v>0</v>
      </c>
      <c r="U74">
        <v>0</v>
      </c>
      <c r="V74">
        <v>0</v>
      </c>
      <c r="W74" t="s">
        <v>152</v>
      </c>
      <c r="X74">
        <v>2004</v>
      </c>
      <c r="Y74">
        <v>8</v>
      </c>
      <c r="Z74">
        <v>0</v>
      </c>
      <c r="AA74">
        <v>2004</v>
      </c>
      <c r="AB74">
        <v>8</v>
      </c>
      <c r="AC74">
        <v>0</v>
      </c>
      <c r="AD74" t="s">
        <v>252</v>
      </c>
      <c r="AE74" t="s">
        <v>252</v>
      </c>
      <c r="AF74" t="s">
        <v>252</v>
      </c>
      <c r="AG74" t="s">
        <v>301</v>
      </c>
      <c r="AH74" t="s">
        <v>253</v>
      </c>
      <c r="AI74" t="s">
        <v>254</v>
      </c>
      <c r="AK74" t="s">
        <v>152</v>
      </c>
      <c r="AL74" t="s">
        <v>152</v>
      </c>
      <c r="AM74" t="s">
        <v>259</v>
      </c>
      <c r="AN74" t="s">
        <v>259</v>
      </c>
      <c r="AO74" t="s">
        <v>259</v>
      </c>
      <c r="AP74" t="s">
        <v>259</v>
      </c>
      <c r="AQ74" t="s">
        <v>152</v>
      </c>
      <c r="AR74" t="s">
        <v>152</v>
      </c>
      <c r="AS74" t="s">
        <v>152</v>
      </c>
      <c r="AT74" t="s">
        <v>152</v>
      </c>
      <c r="AU74" t="s">
        <v>152</v>
      </c>
      <c r="AV74" t="s">
        <v>152</v>
      </c>
      <c r="AW74" t="s">
        <v>152</v>
      </c>
    </row>
    <row r="75" spans="1:49" ht="12.75">
      <c r="A75">
        <v>2004</v>
      </c>
      <c r="B75">
        <v>392</v>
      </c>
      <c r="C75" t="s">
        <v>246</v>
      </c>
      <c r="D75" t="s">
        <v>247</v>
      </c>
      <c r="E75" t="s">
        <v>249</v>
      </c>
      <c r="F75" t="s">
        <v>152</v>
      </c>
      <c r="G75" t="s">
        <v>132</v>
      </c>
      <c r="H75" t="s">
        <v>68</v>
      </c>
      <c r="I75" t="s">
        <v>399</v>
      </c>
      <c r="J75" t="s">
        <v>152</v>
      </c>
      <c r="M75" s="48">
        <f>VLOOKUP(AG75,Data!D$21:G$220,4,FALSE)</f>
        <v>1.4</v>
      </c>
      <c r="N75" s="48">
        <f t="shared" si="1"/>
        <v>1400000</v>
      </c>
      <c r="O75">
        <v>0</v>
      </c>
      <c r="P75">
        <v>0</v>
      </c>
      <c r="Q75">
        <v>0</v>
      </c>
      <c r="R75">
        <v>0</v>
      </c>
      <c r="S75">
        <v>0</v>
      </c>
      <c r="T75">
        <v>0</v>
      </c>
      <c r="U75">
        <v>0</v>
      </c>
      <c r="V75">
        <v>0</v>
      </c>
      <c r="W75" t="s">
        <v>152</v>
      </c>
      <c r="X75">
        <v>2004</v>
      </c>
      <c r="Y75">
        <v>8</v>
      </c>
      <c r="Z75">
        <v>0</v>
      </c>
      <c r="AA75">
        <v>2004</v>
      </c>
      <c r="AB75">
        <v>8</v>
      </c>
      <c r="AC75">
        <v>0</v>
      </c>
      <c r="AD75" t="s">
        <v>252</v>
      </c>
      <c r="AE75" t="s">
        <v>252</v>
      </c>
      <c r="AF75" t="s">
        <v>252</v>
      </c>
      <c r="AG75" t="s">
        <v>399</v>
      </c>
      <c r="AH75" t="s">
        <v>253</v>
      </c>
      <c r="AI75" t="s">
        <v>254</v>
      </c>
      <c r="AK75" t="s">
        <v>152</v>
      </c>
      <c r="AL75" t="s">
        <v>152</v>
      </c>
      <c r="AM75" t="s">
        <v>259</v>
      </c>
      <c r="AN75" t="s">
        <v>259</v>
      </c>
      <c r="AO75" t="s">
        <v>259</v>
      </c>
      <c r="AP75" t="s">
        <v>255</v>
      </c>
      <c r="AQ75" t="s">
        <v>152</v>
      </c>
      <c r="AR75" t="s">
        <v>152</v>
      </c>
      <c r="AS75" t="s">
        <v>152</v>
      </c>
      <c r="AT75" t="s">
        <v>152</v>
      </c>
      <c r="AU75" t="s">
        <v>152</v>
      </c>
      <c r="AV75" t="s">
        <v>152</v>
      </c>
      <c r="AW75" t="s">
        <v>152</v>
      </c>
    </row>
    <row r="76" spans="1:49" ht="12.75">
      <c r="A76">
        <v>2004</v>
      </c>
      <c r="B76">
        <v>392</v>
      </c>
      <c r="C76" t="s">
        <v>246</v>
      </c>
      <c r="D76" t="s">
        <v>247</v>
      </c>
      <c r="E76" t="s">
        <v>249</v>
      </c>
      <c r="F76" t="s">
        <v>152</v>
      </c>
      <c r="G76" t="s">
        <v>132</v>
      </c>
      <c r="H76" t="s">
        <v>79</v>
      </c>
      <c r="I76" t="s">
        <v>340</v>
      </c>
      <c r="J76" t="s">
        <v>152</v>
      </c>
      <c r="M76" s="48">
        <f>VLOOKUP(AG76,Data!D$21:G$220,4,FALSE)</f>
        <v>30.1</v>
      </c>
      <c r="N76" s="48">
        <f t="shared" si="1"/>
        <v>30100000</v>
      </c>
      <c r="O76">
        <v>0</v>
      </c>
      <c r="P76">
        <v>0</v>
      </c>
      <c r="Q76">
        <v>0</v>
      </c>
      <c r="R76">
        <v>0</v>
      </c>
      <c r="S76">
        <v>0</v>
      </c>
      <c r="T76">
        <v>0</v>
      </c>
      <c r="U76">
        <v>0</v>
      </c>
      <c r="V76">
        <v>0</v>
      </c>
      <c r="W76" t="s">
        <v>152</v>
      </c>
      <c r="X76">
        <v>2004</v>
      </c>
      <c r="Y76">
        <v>7</v>
      </c>
      <c r="Z76">
        <v>0</v>
      </c>
      <c r="AA76">
        <v>2004</v>
      </c>
      <c r="AB76">
        <v>7</v>
      </c>
      <c r="AC76">
        <v>0</v>
      </c>
      <c r="AD76" t="s">
        <v>252</v>
      </c>
      <c r="AE76" t="s">
        <v>252</v>
      </c>
      <c r="AF76" t="s">
        <v>252</v>
      </c>
      <c r="AG76" t="s">
        <v>340</v>
      </c>
      <c r="AH76" t="s">
        <v>258</v>
      </c>
      <c r="AI76" t="s">
        <v>254</v>
      </c>
      <c r="AK76" t="s">
        <v>152</v>
      </c>
      <c r="AL76" t="s">
        <v>152</v>
      </c>
      <c r="AM76" t="s">
        <v>259</v>
      </c>
      <c r="AN76" t="s">
        <v>259</v>
      </c>
      <c r="AO76" t="s">
        <v>259</v>
      </c>
      <c r="AP76" t="s">
        <v>259</v>
      </c>
      <c r="AQ76" t="s">
        <v>152</v>
      </c>
      <c r="AR76" t="s">
        <v>152</v>
      </c>
      <c r="AS76" t="s">
        <v>152</v>
      </c>
      <c r="AT76" t="s">
        <v>152</v>
      </c>
      <c r="AU76" t="s">
        <v>152</v>
      </c>
      <c r="AV76" t="s">
        <v>152</v>
      </c>
      <c r="AW76" t="s">
        <v>152</v>
      </c>
    </row>
    <row r="77" spans="1:49" ht="12.75">
      <c r="A77">
        <v>2004</v>
      </c>
      <c r="B77">
        <v>392</v>
      </c>
      <c r="C77" t="s">
        <v>246</v>
      </c>
      <c r="D77" t="s">
        <v>247</v>
      </c>
      <c r="E77" t="s">
        <v>249</v>
      </c>
      <c r="F77" t="s">
        <v>152</v>
      </c>
      <c r="G77" t="s">
        <v>132</v>
      </c>
      <c r="H77" t="s">
        <v>277</v>
      </c>
      <c r="I77" t="s">
        <v>434</v>
      </c>
      <c r="J77" t="s">
        <v>144</v>
      </c>
      <c r="L77" s="48">
        <v>50</v>
      </c>
      <c r="M77" s="48">
        <f>VLOOKUP(AG77,Data!D$21:G$220,4,FALSE)</f>
        <v>12.6</v>
      </c>
      <c r="N77" s="48">
        <f t="shared" si="1"/>
        <v>6300000</v>
      </c>
      <c r="O77">
        <v>0</v>
      </c>
      <c r="P77">
        <v>0</v>
      </c>
      <c r="Q77">
        <v>0</v>
      </c>
      <c r="R77">
        <v>0</v>
      </c>
      <c r="S77">
        <v>0</v>
      </c>
      <c r="T77">
        <v>0</v>
      </c>
      <c r="U77">
        <v>0</v>
      </c>
      <c r="V77">
        <v>0</v>
      </c>
      <c r="W77" t="s">
        <v>152</v>
      </c>
      <c r="X77">
        <v>2004</v>
      </c>
      <c r="Y77">
        <v>4</v>
      </c>
      <c r="Z77">
        <v>0</v>
      </c>
      <c r="AA77">
        <v>2004</v>
      </c>
      <c r="AB77">
        <v>7</v>
      </c>
      <c r="AC77">
        <v>0</v>
      </c>
      <c r="AD77" t="s">
        <v>252</v>
      </c>
      <c r="AE77" t="s">
        <v>252</v>
      </c>
      <c r="AF77" t="s">
        <v>252</v>
      </c>
      <c r="AG77" t="s">
        <v>434</v>
      </c>
      <c r="AH77" t="s">
        <v>253</v>
      </c>
      <c r="AI77" t="s">
        <v>254</v>
      </c>
      <c r="AK77" t="s">
        <v>152</v>
      </c>
      <c r="AL77" t="s">
        <v>152</v>
      </c>
      <c r="AM77" t="s">
        <v>259</v>
      </c>
      <c r="AN77" t="s">
        <v>259</v>
      </c>
      <c r="AO77" t="s">
        <v>255</v>
      </c>
      <c r="AP77" t="s">
        <v>259</v>
      </c>
      <c r="AQ77" t="s">
        <v>152</v>
      </c>
      <c r="AR77" t="s">
        <v>152</v>
      </c>
      <c r="AS77" t="s">
        <v>152</v>
      </c>
      <c r="AT77" t="s">
        <v>152</v>
      </c>
      <c r="AU77" t="s">
        <v>152</v>
      </c>
      <c r="AV77" t="s">
        <v>152</v>
      </c>
      <c r="AW77" t="s">
        <v>152</v>
      </c>
    </row>
    <row r="78" spans="1:49" ht="12.75">
      <c r="A78">
        <v>2004</v>
      </c>
      <c r="B78">
        <v>392</v>
      </c>
      <c r="C78" t="s">
        <v>246</v>
      </c>
      <c r="D78" t="s">
        <v>247</v>
      </c>
      <c r="E78" t="s">
        <v>249</v>
      </c>
      <c r="F78" t="s">
        <v>152</v>
      </c>
      <c r="G78" t="s">
        <v>132</v>
      </c>
      <c r="H78" t="s">
        <v>280</v>
      </c>
      <c r="I78" t="s">
        <v>393</v>
      </c>
      <c r="J78" t="s">
        <v>152</v>
      </c>
      <c r="M78" s="48">
        <f>VLOOKUP(AG78,Data!D$21:G$220,4,FALSE)</f>
        <v>2.8</v>
      </c>
      <c r="N78" s="48">
        <f t="shared" si="1"/>
        <v>2800000</v>
      </c>
      <c r="O78">
        <v>0</v>
      </c>
      <c r="P78">
        <v>0</v>
      </c>
      <c r="Q78">
        <v>0</v>
      </c>
      <c r="R78">
        <v>0</v>
      </c>
      <c r="S78">
        <v>0</v>
      </c>
      <c r="T78">
        <v>0</v>
      </c>
      <c r="U78">
        <v>0</v>
      </c>
      <c r="V78">
        <v>0</v>
      </c>
      <c r="W78" t="s">
        <v>152</v>
      </c>
      <c r="X78">
        <v>2004</v>
      </c>
      <c r="Y78">
        <v>7</v>
      </c>
      <c r="Z78">
        <v>0</v>
      </c>
      <c r="AA78">
        <v>2004</v>
      </c>
      <c r="AB78">
        <v>7</v>
      </c>
      <c r="AC78">
        <v>0</v>
      </c>
      <c r="AD78" t="s">
        <v>252</v>
      </c>
      <c r="AE78" t="s">
        <v>252</v>
      </c>
      <c r="AF78" t="s">
        <v>252</v>
      </c>
      <c r="AG78" t="s">
        <v>393</v>
      </c>
      <c r="AH78" t="s">
        <v>253</v>
      </c>
      <c r="AI78" t="s">
        <v>254</v>
      </c>
      <c r="AK78" t="s">
        <v>152</v>
      </c>
      <c r="AL78" t="s">
        <v>152</v>
      </c>
      <c r="AM78" t="s">
        <v>259</v>
      </c>
      <c r="AN78" t="s">
        <v>259</v>
      </c>
      <c r="AO78" t="s">
        <v>255</v>
      </c>
      <c r="AP78" t="s">
        <v>259</v>
      </c>
      <c r="AQ78" t="s">
        <v>152</v>
      </c>
      <c r="AR78" t="s">
        <v>152</v>
      </c>
      <c r="AS78" t="s">
        <v>152</v>
      </c>
      <c r="AT78" t="s">
        <v>152</v>
      </c>
      <c r="AU78" t="s">
        <v>152</v>
      </c>
      <c r="AV78" t="s">
        <v>152</v>
      </c>
      <c r="AW78" t="s">
        <v>152</v>
      </c>
    </row>
    <row r="79" spans="1:49" ht="12.75">
      <c r="A79">
        <v>2004</v>
      </c>
      <c r="B79">
        <v>392</v>
      </c>
      <c r="C79" t="s">
        <v>246</v>
      </c>
      <c r="D79" t="s">
        <v>247</v>
      </c>
      <c r="E79" t="s">
        <v>249</v>
      </c>
      <c r="F79" t="s">
        <v>152</v>
      </c>
      <c r="G79" t="s">
        <v>132</v>
      </c>
      <c r="H79" t="s">
        <v>251</v>
      </c>
      <c r="I79" t="s">
        <v>438</v>
      </c>
      <c r="J79" t="s">
        <v>145</v>
      </c>
      <c r="L79" s="48">
        <v>50</v>
      </c>
      <c r="M79" s="48">
        <f>VLOOKUP(AG79,Data!D$21:G$220,4,FALSE)</f>
        <v>11.5</v>
      </c>
      <c r="N79" s="48">
        <f t="shared" si="1"/>
        <v>5750000</v>
      </c>
      <c r="O79">
        <v>0</v>
      </c>
      <c r="P79">
        <v>0</v>
      </c>
      <c r="Q79">
        <v>0</v>
      </c>
      <c r="R79">
        <v>0</v>
      </c>
      <c r="S79">
        <v>0</v>
      </c>
      <c r="T79">
        <v>0</v>
      </c>
      <c r="U79">
        <v>0</v>
      </c>
      <c r="V79">
        <v>0</v>
      </c>
      <c r="W79" t="s">
        <v>152</v>
      </c>
      <c r="X79">
        <v>2004</v>
      </c>
      <c r="Y79">
        <v>7</v>
      </c>
      <c r="Z79">
        <v>0</v>
      </c>
      <c r="AA79">
        <v>2004</v>
      </c>
      <c r="AB79">
        <v>7</v>
      </c>
      <c r="AC79">
        <v>0</v>
      </c>
      <c r="AD79" t="s">
        <v>252</v>
      </c>
      <c r="AE79" t="s">
        <v>252</v>
      </c>
      <c r="AF79" t="s">
        <v>252</v>
      </c>
      <c r="AG79" t="s">
        <v>438</v>
      </c>
      <c r="AH79" t="s">
        <v>253</v>
      </c>
      <c r="AI79" t="s">
        <v>254</v>
      </c>
      <c r="AK79" t="s">
        <v>152</v>
      </c>
      <c r="AL79" t="s">
        <v>152</v>
      </c>
      <c r="AM79" t="s">
        <v>259</v>
      </c>
      <c r="AN79" t="s">
        <v>259</v>
      </c>
      <c r="AO79" t="s">
        <v>255</v>
      </c>
      <c r="AP79" t="s">
        <v>259</v>
      </c>
      <c r="AQ79" t="s">
        <v>152</v>
      </c>
      <c r="AR79" t="s">
        <v>152</v>
      </c>
      <c r="AS79" t="s">
        <v>152</v>
      </c>
      <c r="AT79" t="s">
        <v>152</v>
      </c>
      <c r="AU79" t="s">
        <v>152</v>
      </c>
      <c r="AV79" t="s">
        <v>152</v>
      </c>
      <c r="AW79" t="s">
        <v>152</v>
      </c>
    </row>
    <row r="80" spans="1:49" ht="12.75">
      <c r="A80">
        <v>2004</v>
      </c>
      <c r="B80">
        <v>392</v>
      </c>
      <c r="C80" t="s">
        <v>246</v>
      </c>
      <c r="D80" t="s">
        <v>247</v>
      </c>
      <c r="E80" t="s">
        <v>249</v>
      </c>
      <c r="F80" t="s">
        <v>152</v>
      </c>
      <c r="G80" t="s">
        <v>132</v>
      </c>
      <c r="H80" t="s">
        <v>71</v>
      </c>
      <c r="I80" t="s">
        <v>391</v>
      </c>
      <c r="J80" t="s">
        <v>146</v>
      </c>
      <c r="K80" s="48">
        <f>3602356+583000+3630931</f>
        <v>7816287</v>
      </c>
      <c r="M80" s="48">
        <f>VLOOKUP(AG80,Data!D$21:G$220,4,FALSE)</f>
        <v>120.9</v>
      </c>
      <c r="N80" s="48">
        <f t="shared" si="1"/>
        <v>7816287</v>
      </c>
      <c r="O80">
        <v>0</v>
      </c>
      <c r="P80">
        <v>0</v>
      </c>
      <c r="Q80">
        <v>0</v>
      </c>
      <c r="R80">
        <v>0</v>
      </c>
      <c r="S80">
        <v>0</v>
      </c>
      <c r="T80">
        <v>0</v>
      </c>
      <c r="U80">
        <v>0</v>
      </c>
      <c r="V80">
        <v>0</v>
      </c>
      <c r="W80" t="s">
        <v>152</v>
      </c>
      <c r="X80">
        <v>2004</v>
      </c>
      <c r="Y80">
        <v>8</v>
      </c>
      <c r="Z80">
        <v>0</v>
      </c>
      <c r="AA80">
        <v>2004</v>
      </c>
      <c r="AB80">
        <v>8</v>
      </c>
      <c r="AC80">
        <v>0</v>
      </c>
      <c r="AD80" t="s">
        <v>252</v>
      </c>
      <c r="AE80" t="s">
        <v>252</v>
      </c>
      <c r="AF80" t="s">
        <v>252</v>
      </c>
      <c r="AG80" t="s">
        <v>391</v>
      </c>
      <c r="AH80" t="s">
        <v>253</v>
      </c>
      <c r="AI80" t="s">
        <v>254</v>
      </c>
      <c r="AK80" t="s">
        <v>152</v>
      </c>
      <c r="AL80" t="s">
        <v>152</v>
      </c>
      <c r="AM80" t="s">
        <v>259</v>
      </c>
      <c r="AN80" t="s">
        <v>259</v>
      </c>
      <c r="AO80" t="s">
        <v>259</v>
      </c>
      <c r="AP80" t="s">
        <v>259</v>
      </c>
      <c r="AQ80" t="s">
        <v>152</v>
      </c>
      <c r="AR80" t="s">
        <v>152</v>
      </c>
      <c r="AS80" t="s">
        <v>152</v>
      </c>
      <c r="AT80" t="s">
        <v>152</v>
      </c>
      <c r="AU80" t="s">
        <v>152</v>
      </c>
      <c r="AV80" t="s">
        <v>152</v>
      </c>
      <c r="AW80" t="s">
        <v>152</v>
      </c>
    </row>
    <row r="81" spans="1:49" ht="12.75">
      <c r="A81">
        <v>2004</v>
      </c>
      <c r="B81">
        <v>392</v>
      </c>
      <c r="C81" t="s">
        <v>246</v>
      </c>
      <c r="D81" t="s">
        <v>247</v>
      </c>
      <c r="E81" t="s">
        <v>249</v>
      </c>
      <c r="F81" t="s">
        <v>152</v>
      </c>
      <c r="G81" t="s">
        <v>132</v>
      </c>
      <c r="H81" t="s">
        <v>282</v>
      </c>
      <c r="I81" t="s">
        <v>367</v>
      </c>
      <c r="J81" t="s">
        <v>0</v>
      </c>
      <c r="K81" s="48">
        <v>7400000</v>
      </c>
      <c r="M81" s="48">
        <f>VLOOKUP(AG81,Data!D$21:G$220,4,FALSE)</f>
        <v>32.9</v>
      </c>
      <c r="N81" s="48">
        <f t="shared" si="1"/>
        <v>7400000</v>
      </c>
      <c r="O81">
        <v>0</v>
      </c>
      <c r="P81">
        <v>0</v>
      </c>
      <c r="Q81">
        <v>0</v>
      </c>
      <c r="R81">
        <v>0</v>
      </c>
      <c r="S81">
        <v>0</v>
      </c>
      <c r="T81">
        <v>0</v>
      </c>
      <c r="U81">
        <v>0</v>
      </c>
      <c r="V81">
        <v>0</v>
      </c>
      <c r="W81" t="s">
        <v>152</v>
      </c>
      <c r="X81">
        <v>2004</v>
      </c>
      <c r="Y81">
        <v>7</v>
      </c>
      <c r="Z81">
        <v>0</v>
      </c>
      <c r="AA81">
        <v>2004</v>
      </c>
      <c r="AB81">
        <v>7</v>
      </c>
      <c r="AC81">
        <v>0</v>
      </c>
      <c r="AD81" t="s">
        <v>252</v>
      </c>
      <c r="AE81" t="s">
        <v>252</v>
      </c>
      <c r="AF81" t="s">
        <v>252</v>
      </c>
      <c r="AG81" t="s">
        <v>367</v>
      </c>
      <c r="AH81" t="s">
        <v>258</v>
      </c>
      <c r="AI81" t="s">
        <v>254</v>
      </c>
      <c r="AK81" t="s">
        <v>152</v>
      </c>
      <c r="AL81" t="s">
        <v>152</v>
      </c>
      <c r="AM81" t="s">
        <v>259</v>
      </c>
      <c r="AN81" t="s">
        <v>259</v>
      </c>
      <c r="AO81" t="s">
        <v>255</v>
      </c>
      <c r="AP81" t="s">
        <v>259</v>
      </c>
      <c r="AQ81" t="s">
        <v>152</v>
      </c>
      <c r="AR81" t="s">
        <v>152</v>
      </c>
      <c r="AS81" t="s">
        <v>152</v>
      </c>
      <c r="AT81" t="s">
        <v>152</v>
      </c>
      <c r="AU81" t="s">
        <v>152</v>
      </c>
      <c r="AV81" t="s">
        <v>152</v>
      </c>
      <c r="AW81" t="s">
        <v>152</v>
      </c>
    </row>
    <row r="82" spans="1:49" ht="12.75">
      <c r="A82">
        <v>2004</v>
      </c>
      <c r="B82">
        <v>392</v>
      </c>
      <c r="C82" t="s">
        <v>246</v>
      </c>
      <c r="D82" t="s">
        <v>247</v>
      </c>
      <c r="E82" t="s">
        <v>249</v>
      </c>
      <c r="F82" t="s">
        <v>152</v>
      </c>
      <c r="G82" t="s">
        <v>132</v>
      </c>
      <c r="H82" t="s">
        <v>62</v>
      </c>
      <c r="I82" t="s">
        <v>403</v>
      </c>
      <c r="J82" t="s">
        <v>1</v>
      </c>
      <c r="K82" s="48">
        <f>233179+215680</f>
        <v>448859</v>
      </c>
      <c r="M82" s="48">
        <f>VLOOKUP(AG82,Data!D$21:G$220,4,FALSE)</f>
        <v>9.9</v>
      </c>
      <c r="N82" s="48">
        <f t="shared" si="1"/>
        <v>448859</v>
      </c>
      <c r="O82">
        <v>0</v>
      </c>
      <c r="P82">
        <v>0</v>
      </c>
      <c r="Q82">
        <v>0</v>
      </c>
      <c r="R82">
        <v>0</v>
      </c>
      <c r="S82">
        <v>0</v>
      </c>
      <c r="T82">
        <v>0</v>
      </c>
      <c r="U82">
        <v>0</v>
      </c>
      <c r="V82">
        <v>0</v>
      </c>
      <c r="W82" t="s">
        <v>152</v>
      </c>
      <c r="X82">
        <v>2004</v>
      </c>
      <c r="Y82">
        <v>7</v>
      </c>
      <c r="Z82">
        <v>0</v>
      </c>
      <c r="AA82">
        <v>2004</v>
      </c>
      <c r="AB82">
        <v>7</v>
      </c>
      <c r="AC82">
        <v>0</v>
      </c>
      <c r="AD82" t="s">
        <v>252</v>
      </c>
      <c r="AE82" t="s">
        <v>252</v>
      </c>
      <c r="AF82" t="s">
        <v>252</v>
      </c>
      <c r="AG82" t="s">
        <v>403</v>
      </c>
      <c r="AH82" t="s">
        <v>253</v>
      </c>
      <c r="AI82" t="s">
        <v>254</v>
      </c>
      <c r="AK82" t="s">
        <v>152</v>
      </c>
      <c r="AL82" t="s">
        <v>152</v>
      </c>
      <c r="AM82" t="s">
        <v>259</v>
      </c>
      <c r="AN82" t="s">
        <v>259</v>
      </c>
      <c r="AO82" t="s">
        <v>255</v>
      </c>
      <c r="AP82" t="s">
        <v>259</v>
      </c>
      <c r="AQ82" t="s">
        <v>152</v>
      </c>
      <c r="AR82" t="s">
        <v>152</v>
      </c>
      <c r="AS82" t="s">
        <v>152</v>
      </c>
      <c r="AT82" t="s">
        <v>152</v>
      </c>
      <c r="AU82" t="s">
        <v>152</v>
      </c>
      <c r="AV82" t="s">
        <v>152</v>
      </c>
      <c r="AW82" t="s">
        <v>152</v>
      </c>
    </row>
    <row r="83" spans="1:49" ht="12.75">
      <c r="A83">
        <v>2004</v>
      </c>
      <c r="B83">
        <v>392</v>
      </c>
      <c r="C83" t="s">
        <v>246</v>
      </c>
      <c r="D83" t="s">
        <v>247</v>
      </c>
      <c r="E83" t="s">
        <v>249</v>
      </c>
      <c r="F83" t="s">
        <v>152</v>
      </c>
      <c r="G83" t="s">
        <v>132</v>
      </c>
      <c r="H83" t="s">
        <v>56</v>
      </c>
      <c r="I83" t="s">
        <v>421</v>
      </c>
      <c r="J83" t="s">
        <v>152</v>
      </c>
      <c r="M83" s="48">
        <f>VLOOKUP(AG83,Data!D$21:G$220,4,FALSE)</f>
        <v>8.3</v>
      </c>
      <c r="N83" s="48">
        <f t="shared" si="1"/>
        <v>8300000.000000001</v>
      </c>
      <c r="O83">
        <v>0</v>
      </c>
      <c r="P83">
        <v>0</v>
      </c>
      <c r="Q83">
        <v>0</v>
      </c>
      <c r="R83">
        <v>0</v>
      </c>
      <c r="S83">
        <v>0</v>
      </c>
      <c r="T83">
        <v>0</v>
      </c>
      <c r="U83">
        <v>0</v>
      </c>
      <c r="V83">
        <v>0</v>
      </c>
      <c r="W83" t="s">
        <v>152</v>
      </c>
      <c r="X83">
        <v>2004</v>
      </c>
      <c r="Y83">
        <v>7</v>
      </c>
      <c r="Z83">
        <v>0</v>
      </c>
      <c r="AA83">
        <v>2004</v>
      </c>
      <c r="AB83">
        <v>7</v>
      </c>
      <c r="AC83">
        <v>0</v>
      </c>
      <c r="AD83" t="s">
        <v>252</v>
      </c>
      <c r="AE83" t="s">
        <v>252</v>
      </c>
      <c r="AF83" t="s">
        <v>252</v>
      </c>
      <c r="AG83" t="s">
        <v>421</v>
      </c>
      <c r="AH83" t="s">
        <v>58</v>
      </c>
      <c r="AI83" t="s">
        <v>254</v>
      </c>
      <c r="AK83" t="s">
        <v>152</v>
      </c>
      <c r="AL83" t="s">
        <v>152</v>
      </c>
      <c r="AM83" t="s">
        <v>259</v>
      </c>
      <c r="AN83" t="s">
        <v>259</v>
      </c>
      <c r="AO83" t="s">
        <v>255</v>
      </c>
      <c r="AP83" t="s">
        <v>259</v>
      </c>
      <c r="AQ83" t="s">
        <v>152</v>
      </c>
      <c r="AR83" t="s">
        <v>152</v>
      </c>
      <c r="AS83" t="s">
        <v>152</v>
      </c>
      <c r="AT83" t="s">
        <v>152</v>
      </c>
      <c r="AU83" t="s">
        <v>152</v>
      </c>
      <c r="AV83" t="s">
        <v>152</v>
      </c>
      <c r="AW83" t="s">
        <v>152</v>
      </c>
    </row>
    <row r="84" spans="1:49" ht="12.75">
      <c r="A84">
        <v>2004</v>
      </c>
      <c r="B84">
        <v>432</v>
      </c>
      <c r="C84" t="s">
        <v>246</v>
      </c>
      <c r="D84" t="s">
        <v>247</v>
      </c>
      <c r="E84" t="s">
        <v>249</v>
      </c>
      <c r="F84" t="s">
        <v>152</v>
      </c>
      <c r="G84" t="s">
        <v>132</v>
      </c>
      <c r="H84" t="s">
        <v>133</v>
      </c>
      <c r="I84" t="s">
        <v>485</v>
      </c>
      <c r="J84" t="s">
        <v>2</v>
      </c>
      <c r="K84" s="49">
        <v>6716277</v>
      </c>
      <c r="M84" s="48">
        <f>VLOOKUP(AG84,Data!D$21:G$220,4,FALSE)</f>
        <v>19.5</v>
      </c>
      <c r="N84" s="48">
        <f t="shared" si="1"/>
        <v>6716277</v>
      </c>
      <c r="O84">
        <v>0</v>
      </c>
      <c r="P84">
        <v>0</v>
      </c>
      <c r="Q84">
        <v>0</v>
      </c>
      <c r="R84">
        <v>0</v>
      </c>
      <c r="S84">
        <v>0</v>
      </c>
      <c r="T84">
        <v>0</v>
      </c>
      <c r="U84">
        <v>0</v>
      </c>
      <c r="V84">
        <v>0</v>
      </c>
      <c r="W84" t="s">
        <v>152</v>
      </c>
      <c r="X84">
        <v>2004</v>
      </c>
      <c r="Y84">
        <v>8</v>
      </c>
      <c r="Z84">
        <v>0</v>
      </c>
      <c r="AA84">
        <v>2004</v>
      </c>
      <c r="AB84">
        <v>8</v>
      </c>
      <c r="AC84">
        <v>0</v>
      </c>
      <c r="AD84" t="s">
        <v>252</v>
      </c>
      <c r="AE84" t="s">
        <v>252</v>
      </c>
      <c r="AF84" t="s">
        <v>252</v>
      </c>
      <c r="AG84" t="s">
        <v>485</v>
      </c>
      <c r="AH84" t="s">
        <v>135</v>
      </c>
      <c r="AI84" t="s">
        <v>135</v>
      </c>
      <c r="AK84" t="s">
        <v>152</v>
      </c>
      <c r="AL84" t="s">
        <v>152</v>
      </c>
      <c r="AM84" t="s">
        <v>259</v>
      </c>
      <c r="AN84" t="s">
        <v>259</v>
      </c>
      <c r="AO84" t="s">
        <v>259</v>
      </c>
      <c r="AP84" t="s">
        <v>259</v>
      </c>
      <c r="AQ84" t="s">
        <v>152</v>
      </c>
      <c r="AR84" t="s">
        <v>152</v>
      </c>
      <c r="AS84" t="s">
        <v>152</v>
      </c>
      <c r="AT84" t="s">
        <v>152</v>
      </c>
      <c r="AU84" t="s">
        <v>152</v>
      </c>
      <c r="AV84" t="s">
        <v>152</v>
      </c>
      <c r="AW84" t="s">
        <v>152</v>
      </c>
    </row>
    <row r="85" ht="12.75">
      <c r="A85" t="s">
        <v>3</v>
      </c>
    </row>
    <row r="86" ht="12.75">
      <c r="A86" t="s">
        <v>5</v>
      </c>
    </row>
  </sheetData>
  <mergeCells count="1">
    <mergeCell ref="K1:N1"/>
  </mergeCells>
  <printOptions/>
  <pageMargins left="0.75" right="0.75" top="1" bottom="1" header="0.5" footer="0.5"/>
  <pageSetup orientation="portrait" paperSize="9"/>
  <legacyDrawing r:id="rId2"/>
</worksheet>
</file>

<file path=xl/worksheets/sheet4.xml><?xml version="1.0" encoding="utf-8"?>
<worksheet xmlns="http://schemas.openxmlformats.org/spreadsheetml/2006/main" xmlns:r="http://schemas.openxmlformats.org/officeDocument/2006/relationships">
  <dimension ref="A1:B11"/>
  <sheetViews>
    <sheetView workbookViewId="0" topLeftCell="A1">
      <selection activeCell="A1" sqref="A1"/>
    </sheetView>
  </sheetViews>
  <sheetFormatPr defaultColWidth="9.140625" defaultRowHeight="12.75"/>
  <cols>
    <col min="1" max="1" width="8.8515625" style="0" customWidth="1"/>
    <col min="2" max="2" width="11.421875" style="0" customWidth="1"/>
    <col min="3" max="16384" width="8.8515625" style="0" customWidth="1"/>
  </cols>
  <sheetData>
    <row r="1" ht="12.75">
      <c r="A1" t="s">
        <v>36</v>
      </c>
    </row>
    <row r="2" ht="12.75">
      <c r="A2" t="s">
        <v>37</v>
      </c>
    </row>
    <row r="4" spans="1:2" ht="12.75">
      <c r="A4" t="s">
        <v>38</v>
      </c>
      <c r="B4" t="s">
        <v>51</v>
      </c>
    </row>
    <row r="5" spans="1:2" ht="12.75">
      <c r="A5" t="s">
        <v>39</v>
      </c>
      <c r="B5" t="s">
        <v>52</v>
      </c>
    </row>
    <row r="6" spans="1:2" ht="12.75">
      <c r="A6" t="s">
        <v>40</v>
      </c>
      <c r="B6" t="s">
        <v>41</v>
      </c>
    </row>
    <row r="7" spans="1:2" ht="12.75">
      <c r="A7" t="s">
        <v>42</v>
      </c>
      <c r="B7" t="s">
        <v>43</v>
      </c>
    </row>
    <row r="8" spans="1:2" ht="12.75">
      <c r="A8" t="s">
        <v>44</v>
      </c>
      <c r="B8" s="63">
        <v>39206</v>
      </c>
    </row>
    <row r="9" spans="1:2" ht="12.75">
      <c r="A9" t="s">
        <v>45</v>
      </c>
      <c r="B9" t="s">
        <v>50</v>
      </c>
    </row>
    <row r="10" spans="1:2" ht="12.75">
      <c r="A10" t="s">
        <v>46</v>
      </c>
      <c r="B10" t="s">
        <v>47</v>
      </c>
    </row>
    <row r="11" spans="1:2" ht="12.75">
      <c r="A11" t="s">
        <v>48</v>
      </c>
      <c r="B11" t="s">
        <v>177</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Sheffield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Pritchard</dc:creator>
  <cp:keywords/>
  <dc:description/>
  <cp:lastModifiedBy>John Pritchard</cp:lastModifiedBy>
  <dcterms:created xsi:type="dcterms:W3CDTF">2005-06-06T14:17:27Z</dcterms:created>
  <dcterms:modified xsi:type="dcterms:W3CDTF">2007-05-04T09:18:01Z</dcterms:modified>
  <cp:category/>
  <cp:version/>
  <cp:contentType/>
  <cp:contentStatus/>
</cp:coreProperties>
</file>