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treated as zeros.</t>
        </r>
      </text>
    </comment>
  </commentList>
</comments>
</file>

<file path=xl/sharedStrings.xml><?xml version="1.0" encoding="utf-8"?>
<sst xmlns="http://schemas.openxmlformats.org/spreadsheetml/2006/main" count="2594" uniqueCount="794">
  <si>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</si>
  <si>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</si>
  <si>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</si>
  <si>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</si>
  <si>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</si>
  <si>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</si>
  <si>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</si>
  <si>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</si>
  <si>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</si>
  <si>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</si>
  <si>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</si>
  <si>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</si>
  <si>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</si>
  <si>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</si>
  <si>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</si>
  <si>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</si>
  <si>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</si>
  <si>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</si>
  <si>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</si>
  <si>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</si>
  <si>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</si>
  <si>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</si>
  <si>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</si>
  <si>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</si>
  <si>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</si>
  <si>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</si>
  <si>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</si>
  <si>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</si>
  <si>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</si>
  <si>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</si>
  <si>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</si>
  <si>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</si>
  <si>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</si>
  <si>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</si>
  <si>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</si>
  <si>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</si>
  <si>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</si>
  <si>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</si>
  <si>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</si>
  <si>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</si>
  <si>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</si>
  <si>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</si>
  <si>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</si>
  <si>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</si>
  <si>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</si>
  <si>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</si>
  <si>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</si>
  <si>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</si>
  <si>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</si>
  <si>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</si>
  <si>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</si>
  <si>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</si>
  <si>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</si>
  <si>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</si>
  <si>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</si>
  <si>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</si>
  <si>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</si>
  <si>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</si>
  <si>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</si>
  <si>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</si>
  <si>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</si>
  <si>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</si>
  <si>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</si>
  <si>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</si>
  <si>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</si>
  <si>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</si>
  <si>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</si>
  <si>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</si>
  <si>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</si>
  <si>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</si>
  <si>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</si>
  <si>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</si>
  <si>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</si>
  <si>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</si>
  <si>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</si>
  <si>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</si>
  <si>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</si>
  <si>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</si>
  <si>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</si>
  <si>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</si>
  <si>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</si>
  <si>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</si>
  <si>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</si>
  <si>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</si>
  <si>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</si>
  <si>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</si>
  <si>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</si>
  <si>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</si>
  <si>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</si>
  <si>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</si>
  <si>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</si>
  <si>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</si>
  <si>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</si>
  <si>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</si>
  <si>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</si>
  <si>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</si>
  <si>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</si>
  <si>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</si>
  <si>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</si>
  <si>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</si>
  <si>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</si>
  <si>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</si>
  <si>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</si>
  <si>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</si>
  <si>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</si>
  <si>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</si>
  <si>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</si>
  <si>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</si>
  <si>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</si>
  <si>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</si>
  <si>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</si>
  <si>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</si>
  <si>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</si>
  <si>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</si>
  <si>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</si>
  <si>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</si>
  <si>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</si>
  <si>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</si>
  <si>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</si>
  <si>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</si>
  <si>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</si>
  <si>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</si>
  <si>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</si>
  <si>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</si>
  <si>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</si>
  <si>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</si>
  <si>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</si>
  <si>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</si>
  <si>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</si>
  <si>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</si>
  <si>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</si>
  <si>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</si>
  <si>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</si>
  <si>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</si>
  <si>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</si>
  <si>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</si>
  <si>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</si>
  <si>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</si>
  <si>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</si>
  <si>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</si>
  <si>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</si>
  <si>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</si>
  <si>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</si>
  <si>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</si>
  <si>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</si>
  <si>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</si>
  <si>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</si>
  <si>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</si>
  <si>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</si>
  <si>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</si>
  <si>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</si>
  <si>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</si>
  <si>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</si>
  <si>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</si>
  <si>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</si>
  <si>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</si>
  <si>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</si>
  <si>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</si>
  <si>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</si>
  <si>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</si>
  <si>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</si>
  <si>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</si>
  <si>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</si>
  <si>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</si>
  <si>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</si>
  <si>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</si>
  <si>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</si>
  <si>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</si>
  <si>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</si>
  <si>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</si>
  <si>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</si>
  <si>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</si>
  <si>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</si>
  <si>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</si>
  <si>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</si>
  <si>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</si>
  <si>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</si>
  <si>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</si>
  <si>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</si>
  <si>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</si>
  <si>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</si>
  <si>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</si>
  <si>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</si>
  <si>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</si>
  <si>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</si>
  <si>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</si>
  <si>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</si>
  <si>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</si>
  <si>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</si>
  <si>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</si>
  <si>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</si>
  <si>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</si>
  <si>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</si>
  <si>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</si>
  <si>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</si>
  <si>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</si>
  <si>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</si>
  <si>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</si>
  <si>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</si>
  <si>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</si>
  <si>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</si>
  <si>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</si>
  <si>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</si>
  <si>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</si>
  <si>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</si>
  <si>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</si>
  <si>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</si>
  <si>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</si>
  <si>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</si>
  <si>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</si>
  <si>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</si>
  <si>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</si>
  <si>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</si>
  <si>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</si>
  <si>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</si>
  <si>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</si>
  <si>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</si>
  <si>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</si>
  <si>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</si>
  <si>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</si>
  <si>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</si>
  <si>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</si>
  <si>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</si>
  <si>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</si>
  <si>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</si>
  <si>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</si>
  <si>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</si>
  <si>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</si>
  <si>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</si>
  <si>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</si>
  <si>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</si>
  <si>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</si>
  <si>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</si>
  <si>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</si>
  <si>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</si>
  <si>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</si>
  <si>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</si>
  <si>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</si>
  <si>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</si>
  <si>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</si>
  <si>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</si>
  <si>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</si>
  <si>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</si>
  <si>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</si>
  <si>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</si>
  <si>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</si>
  <si>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</si>
  <si>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</si>
  <si>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</si>
  <si>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</si>
  <si>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</si>
  <si>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</si>
  <si>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</si>
  <si>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</si>
  <si>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</si>
  <si>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</si>
  <si>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</si>
  <si>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</si>
  <si>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</si>
  <si>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</si>
  <si>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</si>
  <si>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</si>
  <si>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</si>
  <si>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</si>
  <si>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</si>
  <si>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</si>
  <si>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</si>
  <si>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</si>
  <si>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</si>
  <si>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</si>
  <si>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</si>
  <si>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</si>
  <si>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</si>
  <si>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</si>
  <si>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</si>
  <si>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</si>
  <si>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</si>
  <si>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</si>
  <si>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</si>
  <si>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</si>
  <si>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</si>
  <si>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</si>
  <si>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</si>
  <si>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</si>
  <si>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</si>
  <si>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</si>
  <si>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</si>
  <si>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</si>
  <si>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</si>
  <si>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</si>
  <si>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</si>
  <si>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</si>
  <si>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</si>
  <si>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</si>
  <si>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</si>
  <si>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</si>
  <si>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</si>
  <si>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</si>
  <si>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</si>
  <si>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</si>
  <si>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</si>
  <si>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</si>
  <si>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</si>
  <si>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</si>
  <si>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</si>
  <si>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</si>
  <si>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</si>
  <si>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</si>
  <si>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</si>
  <si>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</si>
  <si>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</si>
  <si>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</si>
  <si>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</si>
  <si>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</si>
  <si>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</si>
  <si>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</si>
  <si>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</si>
  <si>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</si>
  <si>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</si>
  <si>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</si>
  <si>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</si>
  <si>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</si>
  <si>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</si>
  <si>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</si>
  <si>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</si>
  <si>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</si>
  <si>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</si>
  <si>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</si>
  <si>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</si>
  <si>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</si>
  <si>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</si>
  <si>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</si>
  <si>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</si>
  <si>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</si>
  <si>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</si>
  <si>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</si>
  <si>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</si>
  <si>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</si>
  <si>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</si>
  <si>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</si>
  <si>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</si>
  <si>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</si>
  <si>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</si>
  <si>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</si>
  <si>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</si>
  <si>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</si>
  <si>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</si>
  <si>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</si>
  <si>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</si>
  <si>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</si>
  <si>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</si>
  <si>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</si>
  <si>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</si>
  <si>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</si>
  <si>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</si>
  <si>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</si>
  <si>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</si>
  <si>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</si>
  <si>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</si>
  <si>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</si>
  <si>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</si>
  <si>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</si>
  <si>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</si>
  <si>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</si>
  <si>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</si>
  <si>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</si>
  <si>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</si>
  <si>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</si>
  <si>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</si>
  <si>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</si>
  <si>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</si>
  <si>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</si>
  <si>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</si>
  <si>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</si>
  <si>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</si>
  <si>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</si>
  <si>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</si>
  <si>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</si>
  <si>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</si>
  <si>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</si>
  <si>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</si>
  <si>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</si>
  <si>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</si>
  <si>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</si>
  <si>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</si>
  <si>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</si>
  <si>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</si>
  <si>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</si>
  <si>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</si>
  <si>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</si>
  <si>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</si>
  <si>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</si>
  <si>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</si>
  <si>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</si>
  <si>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</si>
  <si>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</si>
  <si>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</si>
  <si>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</si>
  <si>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</si>
  <si>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</si>
  <si>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</si>
  <si>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</si>
  <si>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</si>
  <si>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</si>
  <si>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</si>
  <si>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</si>
  <si>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</si>
  <si>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</si>
  <si>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</si>
  <si>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</si>
  <si>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</si>
  <si>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</si>
  <si>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</si>
  <si>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</si>
  <si>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</si>
  <si>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</si>
  <si>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</si>
  <si>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</si>
  <si>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</si>
  <si>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</si>
  <si>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</si>
  <si>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</si>
  <si>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</si>
  <si>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</si>
  <si>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</si>
  <si>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</si>
  <si>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</si>
  <si>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</si>
  <si>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</si>
  <si>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</si>
  <si>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</si>
  <si>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</si>
  <si>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</si>
  <si>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</si>
  <si>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</si>
  <si>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</si>
  <si>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</si>
  <si>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</si>
  <si>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</si>
  <si>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</si>
  <si>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</si>
  <si>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</si>
  <si>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</si>
  <si>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</si>
  <si>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</si>
  <si>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</si>
  <si>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</si>
  <si>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</si>
  <si>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</si>
  <si>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</si>
  <si>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</si>
  <si>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</si>
  <si>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</si>
  <si>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</si>
  <si>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</si>
  <si>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</si>
  <si>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</si>
  <si>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</si>
  <si>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</si>
  <si>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</si>
  <si>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</si>
  <si>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</si>
  <si>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</si>
  <si>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</si>
  <si>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</si>
  <si>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</si>
  <si>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</si>
  <si>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</si>
  <si>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</si>
  <si>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</si>
  <si>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</si>
  <si>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</si>
  <si>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</si>
  <si>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</si>
  <si>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</si>
  <si>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</si>
  <si>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</si>
  <si>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</si>
  <si>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</si>
  <si>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</si>
  <si>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</si>
  <si>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</si>
  <si>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</si>
  <si>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</si>
  <si>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</si>
  <si>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</si>
  <si>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</si>
  <si>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</si>
  <si>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</si>
  <si>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</si>
  <si>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</si>
  <si>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</si>
  <si>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</si>
  <si>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</si>
  <si>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</si>
  <si>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</si>
  <si>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</si>
  <si>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</si>
  <si>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</si>
  <si>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</si>
  <si>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</si>
  <si>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</si>
  <si>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</si>
  <si>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</si>
  <si>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</si>
  <si>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</si>
  <si>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</si>
  <si>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</si>
  <si>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</si>
  <si>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</si>
  <si>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</si>
  <si>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</si>
  <si>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</si>
  <si>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</si>
  <si>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</si>
  <si>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</si>
  <si>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</si>
  <si>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</si>
  <si>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</si>
  <si>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</si>
  <si>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</si>
  <si>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</si>
  <si>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</si>
  <si>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</si>
  <si>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</si>
  <si>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</si>
  <si>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</si>
  <si>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</si>
  <si>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</si>
  <si>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</si>
  <si>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</si>
  <si>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</si>
  <si>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</si>
  <si>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</si>
  <si>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</si>
  <si>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</si>
  <si>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</si>
  <si>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</si>
  <si>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</si>
  <si>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</si>
  <si>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</si>
  <si>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</si>
  <si>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</si>
  <si>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</si>
  <si>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</si>
  <si>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</si>
  <si>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</si>
  <si>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</si>
  <si>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</si>
  <si>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</si>
  <si>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</si>
  <si>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</si>
  <si>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</si>
  <si>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</si>
  <si>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</si>
  <si>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</si>
  <si>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</si>
  <si>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</si>
  <si>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</si>
  <si>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</si>
  <si>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</si>
  <si>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</si>
  <si>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</si>
  <si>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</si>
  <si>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</si>
  <si>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</si>
  <si>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</si>
  <si>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</si>
  <si>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</si>
  <si>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</si>
  <si>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</si>
  <si>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</si>
  <si>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</si>
  <si>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</si>
  <si>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</si>
  <si>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</si>
  <si>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</si>
  <si>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</si>
  <si>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</si>
  <si>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</si>
  <si>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</si>
  <si>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</si>
  <si>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</si>
  <si>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</si>
  <si>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</si>
  <si>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</si>
  <si>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</si>
  <si>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</si>
  <si>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</si>
  <si>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</si>
  <si>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</si>
  <si>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</si>
  <si>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</si>
  <si>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</si>
  <si>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</si>
  <si>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</si>
  <si>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</si>
  <si>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</si>
  <si>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</si>
  <si>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</si>
  <si>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</si>
  <si>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</si>
  <si>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</si>
  <si>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</si>
  <si>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</si>
  <si>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</si>
  <si>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</si>
  <si>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</si>
  <si>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</si>
  <si>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</si>
  <si>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</si>
  <si>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</si>
  <si>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</si>
  <si>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</si>
  <si>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</si>
  <si>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</si>
  <si>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</si>
  <si>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</si>
  <si>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</si>
  <si>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</si>
  <si>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</si>
  <si>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</si>
  <si>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</si>
  <si>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</si>
  <si>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</si>
  <si>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</si>
  <si>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</si>
  <si>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</si>
  <si>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</si>
  <si>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</si>
  <si>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</si>
  <si>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</si>
  <si>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</si>
  <si>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</si>
  <si>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</si>
  <si>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</si>
  <si>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</si>
  <si>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</si>
  <si>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</si>
  <si>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</si>
  <si>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</si>
  <si>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</si>
  <si>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</si>
  <si>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</si>
  <si>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</si>
  <si>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</si>
  <si>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</si>
  <si>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</si>
  <si>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</si>
  <si>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</si>
  <si>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</si>
  <si>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</si>
  <si>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</si>
  <si>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</si>
  <si>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</si>
  <si>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</si>
  <si>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</si>
  <si>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</si>
  <si>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</si>
  <si>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</si>
  <si>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</si>
  <si>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</si>
  <si>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</si>
  <si>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</si>
  <si>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</si>
  <si>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</si>
  <si>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</si>
  <si>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</si>
  <si>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</si>
  <si>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</si>
  <si>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</si>
  <si>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</si>
  <si>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</si>
  <si>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</si>
  <si>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</si>
  <si>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</si>
  <si>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</si>
  <si>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</si>
  <si>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</si>
  <si>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</si>
  <si>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</si>
  <si>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</si>
  <si>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</si>
  <si>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</si>
  <si>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</si>
  <si>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</si>
  <si>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</si>
  <si>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</si>
  <si>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</si>
  <si>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</si>
  <si>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</si>
  <si>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</si>
  <si>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</si>
  <si>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</si>
  <si>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</si>
  <si>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</si>
  <si>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</si>
  <si>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</si>
  <si>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</si>
  <si>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</si>
  <si>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</si>
  <si>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</si>
  <si>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</si>
  <si>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</si>
  <si>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</si>
  <si>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</si>
  <si>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</si>
  <si>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</si>
  <si>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</si>
  <si>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</si>
  <si>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</si>
  <si>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</si>
  <si>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</si>
  <si>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</si>
  <si>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</si>
  <si>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</si>
  <si>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</si>
  <si>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</si>
  <si>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</si>
  <si>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</si>
  <si>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</si>
  <si>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</si>
  <si>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</si>
  <si>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</si>
  <si>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</si>
  <si>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</si>
  <si>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</si>
  <si>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</si>
  <si>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</si>
  <si>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</si>
  <si>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</si>
  <si>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</si>
  <si>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</si>
  <si>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</si>
  <si>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</si>
  <si>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</si>
  <si>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</si>
  <si>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</si>
  <si>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</si>
  <si>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</si>
  <si>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</si>
  <si>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</si>
  <si>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</si>
  <si>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</si>
  <si>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</si>
  <si>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</si>
  <si>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</si>
  <si>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</si>
  <si>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</si>
  <si>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</si>
  <si>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</si>
  <si>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</si>
  <si>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</si>
  <si>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</si>
  <si>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</si>
  <si>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</si>
  <si>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</si>
  <si>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</si>
  <si>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</si>
  <si>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</si>
  <si>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</si>
  <si>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</si>
  <si>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</si>
  <si>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</si>
  <si>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</si>
  <si>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</si>
  <si>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</si>
  <si>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</si>
  <si>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</si>
  <si>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</si>
  <si>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</si>
  <si>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</si>
  <si>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</si>
  <si>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</si>
  <si>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</si>
  <si>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</si>
  <si>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</si>
  <si>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</si>
  <si>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</si>
  <si>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</si>
  <si>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</si>
  <si>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</si>
  <si>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</si>
  <si>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</si>
  <si>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</si>
  <si>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</si>
  <si>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</si>
  <si>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</si>
  <si>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</si>
  <si>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Note data only recorded and used for 94 territories</t>
  </si>
  <si>
    <t>…</t>
  </si>
  <si>
    <t>estimate of people killed in 2002 deaths associated with Dengue</t>
  </si>
  <si>
    <t>per million estimated killed in 2002 deaths associated with Dengue</t>
  </si>
  <si>
    <t>Dengue estimated deaths in 2002 ('000s)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</si>
</sst>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 numFmtId="195" formatCode="_-* #,##0.0_-;\-* #,##0.0_-;_-* &quot;-&quot;?_-;_-@_-"/>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2"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-0.15274859120619055</c:v>
                </c:pt>
                <c:pt idx="2">
                  <c:v>0.0005797358439274358</c:v>
                </c:pt>
                <c:pt idx="3">
                  <c:v>-0.009374428629514764</c:v>
                </c:pt>
                <c:pt idx="4">
                  <c:v>-0.23499440846948305</c:v>
                </c:pt>
                <c:pt idx="5">
                  <c:v>-0.2631314033676273</c:v>
                </c:pt>
                <c:pt idx="6">
                  <c:v>0</c:v>
                </c:pt>
                <c:pt idx="7">
                  <c:v>-0.18262772372782088</c:v>
                </c:pt>
                <c:pt idx="8">
                  <c:v>0</c:v>
                </c:pt>
                <c:pt idx="9">
                  <c:v>-0.004139258065497364</c:v>
                </c:pt>
                <c:pt idx="10">
                  <c:v>-0.0029630920234170466</c:v>
                </c:pt>
                <c:pt idx="11">
                  <c:v>0</c:v>
                </c:pt>
                <c:pt idx="12">
                  <c:v>-0.4951265629610999</c:v>
                </c:pt>
                <c:pt idx="13">
                  <c:v>-0.6877990872299691</c:v>
                </c:pt>
                <c:pt idx="14">
                  <c:v>-0.0063905940040545565</c:v>
                </c:pt>
                <c:pt idx="15">
                  <c:v>0</c:v>
                </c:pt>
                <c:pt idx="16">
                  <c:v>-0.021975902683765425</c:v>
                </c:pt>
                <c:pt idx="17">
                  <c:v>0</c:v>
                </c:pt>
                <c:pt idx="18">
                  <c:v>-30.60930056613985</c:v>
                </c:pt>
                <c:pt idx="19">
                  <c:v>0</c:v>
                </c:pt>
                <c:pt idx="20">
                  <c:v>0</c:v>
                </c:pt>
                <c:pt idx="21">
                  <c:v>0</c:v>
                </c:pt>
                <c:pt idx="22">
                  <c:v>-0.11433495000405858</c:v>
                </c:pt>
                <c:pt idx="23">
                  <c:v>-0.5049910323705795</c:v>
                </c:pt>
                <c:pt idx="24">
                  <c:v>0</c:v>
                </c:pt>
                <c:pt idx="25">
                  <c:v>0</c:v>
                </c:pt>
                <c:pt idx="26">
                  <c:v>-0.0008080684470553887</c:v>
                </c:pt>
                <c:pt idx="27">
                  <c:v>-0.5375744216726044</c:v>
                </c:pt>
                <c:pt idx="28">
                  <c:v>0</c:v>
                </c:pt>
                <c:pt idx="29">
                  <c:v>0</c:v>
                </c:pt>
                <c:pt idx="30">
                  <c:v>0</c:v>
                </c:pt>
                <c:pt idx="31">
                  <c:v>-0.00862448651808495</c:v>
                </c:pt>
                <c:pt idx="32">
                  <c:v>-0.004588769864217024</c:v>
                </c:pt>
                <c:pt idx="33">
                  <c:v>-0.00790675401066801</c:v>
                </c:pt>
                <c:pt idx="34">
                  <c:v>0.00026945565361743626</c:v>
                </c:pt>
                <c:pt idx="35">
                  <c:v>0</c:v>
                </c:pt>
                <c:pt idx="36">
                  <c:v>0.0008080684470553887</c:v>
                </c:pt>
                <c:pt idx="37">
                  <c:v>-0.0055024232830017394</c:v>
                </c:pt>
                <c:pt idx="38">
                  <c:v>0</c:v>
                </c:pt>
                <c:pt idx="39">
                  <c:v>-0.07289169412182639</c:v>
                </c:pt>
                <c:pt idx="40">
                  <c:v>-0.0025592050272400524</c:v>
                </c:pt>
                <c:pt idx="41">
                  <c:v>-1.2259062609061555</c:v>
                </c:pt>
                <c:pt idx="42">
                  <c:v>-0.00038841182085623885</c:v>
                </c:pt>
                <c:pt idx="43">
                  <c:v>-0.172670034837882</c:v>
                </c:pt>
                <c:pt idx="44">
                  <c:v>-1.1631866891551166</c:v>
                </c:pt>
                <c:pt idx="45">
                  <c:v>-0.004608539029714795</c:v>
                </c:pt>
                <c:pt idx="46">
                  <c:v>0</c:v>
                </c:pt>
                <c:pt idx="47">
                  <c:v>0</c:v>
                </c:pt>
                <c:pt idx="48">
                  <c:v>-0.003313657774468548</c:v>
                </c:pt>
                <c:pt idx="49">
                  <c:v>-0.006016026052388337</c:v>
                </c:pt>
                <c:pt idx="50">
                  <c:v>0.00022652173614320925</c:v>
                </c:pt>
                <c:pt idx="51">
                  <c:v>-0.015147239654573316</c:v>
                </c:pt>
                <c:pt idx="52">
                  <c:v>-0.2820138532353771</c:v>
                </c:pt>
                <c:pt idx="53">
                  <c:v>-0.056949597975174626</c:v>
                </c:pt>
                <c:pt idx="54">
                  <c:v>0.00037799570224064574</c:v>
                </c:pt>
                <c:pt idx="55">
                  <c:v>0</c:v>
                </c:pt>
                <c:pt idx="56">
                  <c:v>-0.012634290091691786</c:v>
                </c:pt>
                <c:pt idx="57">
                  <c:v>0.0010850835416201382</c:v>
                </c:pt>
                <c:pt idx="58">
                  <c:v>-0.007543506411099611</c:v>
                </c:pt>
                <c:pt idx="59">
                  <c:v>0</c:v>
                </c:pt>
                <c:pt idx="60">
                  <c:v>0</c:v>
                </c:pt>
                <c:pt idx="61">
                  <c:v>-1.7780900840864202</c:v>
                </c:pt>
                <c:pt idx="62">
                  <c:v>-0.02347345380329685</c:v>
                </c:pt>
                <c:pt idx="63">
                  <c:v>-0.0026501076040628957</c:v>
                </c:pt>
                <c:pt idx="64">
                  <c:v>0</c:v>
                </c:pt>
                <c:pt idx="65">
                  <c:v>-0.02380521350928208</c:v>
                </c:pt>
                <c:pt idx="66">
                  <c:v>0</c:v>
                </c:pt>
                <c:pt idx="67">
                  <c:v>-0.21494609687694943</c:v>
                </c:pt>
                <c:pt idx="68">
                  <c:v>-0.03186328821625717</c:v>
                </c:pt>
                <c:pt idx="69">
                  <c:v>0</c:v>
                </c:pt>
                <c:pt idx="70">
                  <c:v>-0.013464000940171306</c:v>
                </c:pt>
                <c:pt idx="71">
                  <c:v>0</c:v>
                </c:pt>
                <c:pt idx="72">
                  <c:v>0</c:v>
                </c:pt>
                <c:pt idx="73">
                  <c:v>0</c:v>
                </c:pt>
                <c:pt idx="74">
                  <c:v>0</c:v>
                </c:pt>
                <c:pt idx="75">
                  <c:v>0</c:v>
                </c:pt>
                <c:pt idx="76">
                  <c:v>0</c:v>
                </c:pt>
                <c:pt idx="77">
                  <c:v>0</c:v>
                </c:pt>
                <c:pt idx="78">
                  <c:v>0</c:v>
                </c:pt>
                <c:pt idx="79">
                  <c:v>-0.00324559950923875</c:v>
                </c:pt>
                <c:pt idx="80">
                  <c:v>0.00027548540682872816</c:v>
                </c:pt>
                <c:pt idx="81">
                  <c:v>-0.000993044943784882</c:v>
                </c:pt>
                <c:pt idx="82">
                  <c:v>0</c:v>
                </c:pt>
                <c:pt idx="83">
                  <c:v>-0.12054137587906005</c:v>
                </c:pt>
                <c:pt idx="84">
                  <c:v>-1.9279041447909755</c:v>
                </c:pt>
                <c:pt idx="85">
                  <c:v>1.5778484187545239E-06</c:v>
                </c:pt>
                <c:pt idx="86">
                  <c:v>-0.00027548540682872816</c:v>
                </c:pt>
                <c:pt idx="87">
                  <c:v>0</c:v>
                </c:pt>
                <c:pt idx="88">
                  <c:v>0</c:v>
                </c:pt>
                <c:pt idx="89">
                  <c:v>0</c:v>
                </c:pt>
                <c:pt idx="90">
                  <c:v>0</c:v>
                </c:pt>
                <c:pt idx="91">
                  <c:v>-0.00043344697235453173</c:v>
                </c:pt>
                <c:pt idx="92">
                  <c:v>0</c:v>
                </c:pt>
                <c:pt idx="93">
                  <c:v>0</c:v>
                </c:pt>
                <c:pt idx="94">
                  <c:v>-9.474747920905163</c:v>
                </c:pt>
                <c:pt idx="95">
                  <c:v>-0.001651531709542839</c:v>
                </c:pt>
                <c:pt idx="96">
                  <c:v>0</c:v>
                </c:pt>
                <c:pt idx="97">
                  <c:v>-0.6752143464359133</c:v>
                </c:pt>
                <c:pt idx="98">
                  <c:v>0</c:v>
                </c:pt>
                <c:pt idx="99">
                  <c:v>0</c:v>
                </c:pt>
                <c:pt idx="100">
                  <c:v>0</c:v>
                </c:pt>
                <c:pt idx="101">
                  <c:v>0</c:v>
                </c:pt>
                <c:pt idx="102">
                  <c:v>-5.80404132714191</c:v>
                </c:pt>
                <c:pt idx="103">
                  <c:v>0</c:v>
                </c:pt>
                <c:pt idx="104">
                  <c:v>0.00043344697235453173</c:v>
                </c:pt>
                <c:pt idx="105">
                  <c:v>0</c:v>
                </c:pt>
                <c:pt idx="106">
                  <c:v>0</c:v>
                </c:pt>
                <c:pt idx="107">
                  <c:v>-1.8424203528355196</c:v>
                </c:pt>
                <c:pt idx="108">
                  <c:v>0</c:v>
                </c:pt>
                <c:pt idx="109">
                  <c:v>0</c:v>
                </c:pt>
                <c:pt idx="110">
                  <c:v>0</c:v>
                </c:pt>
                <c:pt idx="111">
                  <c:v>-0.010978358226348739</c:v>
                </c:pt>
                <c:pt idx="112">
                  <c:v>-0.0029976286132055094</c:v>
                </c:pt>
                <c:pt idx="113">
                  <c:v>0</c:v>
                </c:pt>
                <c:pt idx="114">
                  <c:v>0</c:v>
                </c:pt>
                <c:pt idx="115">
                  <c:v>0</c:v>
                </c:pt>
                <c:pt idx="116">
                  <c:v>0</c:v>
                </c:pt>
                <c:pt idx="117">
                  <c:v>0</c:v>
                </c:pt>
                <c:pt idx="118">
                  <c:v>0</c:v>
                </c:pt>
                <c:pt idx="119">
                  <c:v>-0.024071677522333912</c:v>
                </c:pt>
                <c:pt idx="120">
                  <c:v>-0.001676537393706573</c:v>
                </c:pt>
                <c:pt idx="121">
                  <c:v>0</c:v>
                </c:pt>
                <c:pt idx="122">
                  <c:v>-0.1574848358574341</c:v>
                </c:pt>
                <c:pt idx="123">
                  <c:v>-0.0014655190037891758</c:v>
                </c:pt>
                <c:pt idx="124">
                  <c:v>0</c:v>
                </c:pt>
                <c:pt idx="125">
                  <c:v>-0.013159637886074417</c:v>
                </c:pt>
                <c:pt idx="126">
                  <c:v>0.00016770273397173472</c:v>
                </c:pt>
                <c:pt idx="127">
                  <c:v>0</c:v>
                </c:pt>
                <c:pt idx="128">
                  <c:v>-0.04873168691425833</c:v>
                </c:pt>
                <c:pt idx="129">
                  <c:v>0</c:v>
                </c:pt>
                <c:pt idx="130">
                  <c:v>-0.019393764419698645</c:v>
                </c:pt>
                <c:pt idx="131">
                  <c:v>0</c:v>
                </c:pt>
                <c:pt idx="132">
                  <c:v>0</c:v>
                </c:pt>
                <c:pt idx="133">
                  <c:v>0</c:v>
                </c:pt>
                <c:pt idx="134">
                  <c:v>-0.1299319064714941</c:v>
                </c:pt>
                <c:pt idx="135">
                  <c:v>-0.03797638649582585</c:v>
                </c:pt>
                <c:pt idx="136">
                  <c:v>-0.12334746361923843</c:v>
                </c:pt>
                <c:pt idx="137">
                  <c:v>-0.00016770273397173472</c:v>
                </c:pt>
                <c:pt idx="138">
                  <c:v>0</c:v>
                </c:pt>
                <c:pt idx="139">
                  <c:v>0</c:v>
                </c:pt>
                <c:pt idx="140">
                  <c:v>0</c:v>
                </c:pt>
                <c:pt idx="141">
                  <c:v>-4.7446751920570485</c:v>
                </c:pt>
                <c:pt idx="142">
                  <c:v>-0.0018823744737112708</c:v>
                </c:pt>
                <c:pt idx="143">
                  <c:v>0</c:v>
                </c:pt>
                <c:pt idx="144">
                  <c:v>0</c:v>
                </c:pt>
                <c:pt idx="145">
                  <c:v>-0.004630640502405942</c:v>
                </c:pt>
                <c:pt idx="146">
                  <c:v>-0.012573065897051566</c:v>
                </c:pt>
                <c:pt idx="147">
                  <c:v>-0.011629024399719051</c:v>
                </c:pt>
                <c:pt idx="148">
                  <c:v>-0.006589574968856815</c:v>
                </c:pt>
                <c:pt idx="149">
                  <c:v>0</c:v>
                </c:pt>
                <c:pt idx="150">
                  <c:v>-0.0003212716338617805</c:v>
                </c:pt>
                <c:pt idx="151">
                  <c:v>0</c:v>
                </c:pt>
                <c:pt idx="152">
                  <c:v>-0.045176307301696694</c:v>
                </c:pt>
                <c:pt idx="153">
                  <c:v>0</c:v>
                </c:pt>
                <c:pt idx="154">
                  <c:v>0</c:v>
                </c:pt>
                <c:pt idx="155">
                  <c:v>-0.13911283552215448</c:v>
                </c:pt>
                <c:pt idx="156">
                  <c:v>-0.00037799570224064574</c:v>
                </c:pt>
                <c:pt idx="157">
                  <c:v>0</c:v>
                </c:pt>
                <c:pt idx="158">
                  <c:v>-0.00823340799713268</c:v>
                </c:pt>
                <c:pt idx="159">
                  <c:v>-0.03001610104462582</c:v>
                </c:pt>
                <c:pt idx="160">
                  <c:v>-0.007335153188610111</c:v>
                </c:pt>
                <c:pt idx="161">
                  <c:v>0</c:v>
                </c:pt>
                <c:pt idx="162">
                  <c:v>-0.004127058156422721</c:v>
                </c:pt>
                <c:pt idx="163">
                  <c:v>-0.04167852548270112</c:v>
                </c:pt>
                <c:pt idx="164">
                  <c:v>-0.34138967608241755</c:v>
                </c:pt>
                <c:pt idx="165">
                  <c:v>0</c:v>
                </c:pt>
                <c:pt idx="166">
                  <c:v>0</c:v>
                </c:pt>
                <c:pt idx="167">
                  <c:v>-51.09739964872895</c:v>
                </c:pt>
                <c:pt idx="168">
                  <c:v>0</c:v>
                </c:pt>
                <c:pt idx="169">
                  <c:v>0</c:v>
                </c:pt>
                <c:pt idx="170">
                  <c:v>-0.6801264147348003</c:v>
                </c:pt>
                <c:pt idx="171">
                  <c:v>0</c:v>
                </c:pt>
                <c:pt idx="172">
                  <c:v>0</c:v>
                </c:pt>
                <c:pt idx="173">
                  <c:v>-0.0017609075978781141</c:v>
                </c:pt>
                <c:pt idx="174">
                  <c:v>-0.0017596737993668815</c:v>
                </c:pt>
                <c:pt idx="175">
                  <c:v>-0.3666587467059248</c:v>
                </c:pt>
                <c:pt idx="176">
                  <c:v>-0.0021456578485755384</c:v>
                </c:pt>
                <c:pt idx="177">
                  <c:v>-0.0948452982031327</c:v>
                </c:pt>
                <c:pt idx="178">
                  <c:v>-0.1426094075286919</c:v>
                </c:pt>
                <c:pt idx="179">
                  <c:v>0</c:v>
                </c:pt>
                <c:pt idx="180">
                  <c:v>0</c:v>
                </c:pt>
                <c:pt idx="181">
                  <c:v>0</c:v>
                </c:pt>
                <c:pt idx="182">
                  <c:v>0</c:v>
                </c:pt>
                <c:pt idx="183">
                  <c:v>0</c:v>
                </c:pt>
                <c:pt idx="184">
                  <c:v>0</c:v>
                </c:pt>
                <c:pt idx="185">
                  <c:v>-0.13857765598400018</c:v>
                </c:pt>
                <c:pt idx="186">
                  <c:v>-0.5708623274915476</c:v>
                </c:pt>
                <c:pt idx="187">
                  <c:v>0</c:v>
                </c:pt>
                <c:pt idx="188">
                  <c:v>-1.8097908714787252</c:v>
                </c:pt>
                <c:pt idx="189">
                  <c:v>-0.005247160535027544</c:v>
                </c:pt>
                <c:pt idx="190">
                  <c:v>0</c:v>
                </c:pt>
                <c:pt idx="191">
                  <c:v>0</c:v>
                </c:pt>
                <c:pt idx="192">
                  <c:v>-0.0027562811559146234</c:v>
                </c:pt>
                <c:pt idx="193">
                  <c:v>0</c:v>
                </c:pt>
                <c:pt idx="194">
                  <c:v>-0.7404259783607383</c:v>
                </c:pt>
                <c:pt idx="195">
                  <c:v>-0.011397349364259401</c:v>
                </c:pt>
                <c:pt idx="196">
                  <c:v>-0.033216541371173136</c:v>
                </c:pt>
                <c:pt idx="197">
                  <c:v>-1.190407401317085</c:v>
                </c:pt>
                <c:pt idx="198">
                  <c:v>-0.011080843990950662</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5.179907579438807</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0.003313657774468548</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2.4869760771367715</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2.4963505057662863</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0.1438501975003143</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0.25852568348737204</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0.5832322937190337</c:v>
                </c:pt>
              </c:numLit>
            </c:minus>
            <c:noEndCap val="1"/>
            <c:spPr>
              <a:ln w="38100">
                <a:solidFill>
                  <a:srgbClr val="800000"/>
                </a:solidFill>
              </a:ln>
            </c:spPr>
          </c:errBars>
          <c:xVal>
            <c:numRef>
              <c:f>Graph!$B$69</c:f>
              <c:numCache/>
            </c:numRef>
          </c:xVal>
          <c:yVal>
            <c:numRef>
              <c:f>Graph!$C$69</c:f>
              <c:numCache/>
            </c:numRef>
          </c:yVal>
          <c:smooth val="0"/>
        </c:ser>
        <c:axId val="51038289"/>
        <c:axId val="56691418"/>
      </c:scatterChart>
      <c:valAx>
        <c:axId val="51038289"/>
        <c:scaling>
          <c:orientation val="minMax"/>
          <c:max val="1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56691418"/>
        <c:crossesAt val="7000"/>
        <c:crossBetween val="midCat"/>
        <c:dispUnits/>
        <c:majorUnit val="1"/>
        <c:minorUnit val="1"/>
      </c:valAx>
      <c:valAx>
        <c:axId val="56691418"/>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51038289"/>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15.421875" style="0" customWidth="1"/>
    <col min="6" max="6" width="14.85156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791</v>
      </c>
      <c r="F1" s="152" t="s">
        <v>792</v>
      </c>
      <c r="G1" s="153" t="s">
        <v>459</v>
      </c>
      <c r="H1" s="152" t="s">
        <v>793</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34</v>
      </c>
      <c r="J3" t="s">
        <v>688</v>
      </c>
    </row>
    <row r="4" spans="1:7" ht="12.75" customHeight="1">
      <c r="A4" s="45">
        <v>0</v>
      </c>
      <c r="B4" s="44" t="s">
        <v>429</v>
      </c>
      <c r="C4" s="45"/>
      <c r="D4" s="47" t="s">
        <v>444</v>
      </c>
      <c r="E4" s="47">
        <v>18571.629442390018</v>
      </c>
      <c r="F4" s="44">
        <v>2.9752690551730243</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34.687216208104154</v>
      </c>
      <c r="F7" s="20">
        <v>0.3503759212939814</v>
      </c>
      <c r="G7" s="20">
        <v>99</v>
      </c>
    </row>
    <row r="8" spans="1:7" ht="12.75" customHeight="1">
      <c r="A8" s="14" t="s">
        <v>446</v>
      </c>
      <c r="B8" s="33" t="s">
        <v>395</v>
      </c>
      <c r="C8" s="14">
        <v>2</v>
      </c>
      <c r="D8" s="14" t="s">
        <v>442</v>
      </c>
      <c r="E8" s="14">
        <v>73.27917585641279</v>
      </c>
      <c r="F8" s="21">
        <v>0.25268681329797515</v>
      </c>
      <c r="G8" s="21">
        <v>290</v>
      </c>
    </row>
    <row r="9" spans="1:7" ht="12.75" customHeight="1">
      <c r="A9" s="15" t="s">
        <v>447</v>
      </c>
      <c r="B9" s="34" t="s">
        <v>117</v>
      </c>
      <c r="C9" s="15">
        <v>3</v>
      </c>
      <c r="D9" s="15" t="s">
        <v>441</v>
      </c>
      <c r="E9" s="15">
        <v>41.077188370871454</v>
      </c>
      <c r="F9" s="22">
        <v>0.09272503018255407</v>
      </c>
      <c r="G9" s="22">
        <v>443</v>
      </c>
    </row>
    <row r="10" spans="1:7" ht="12.75" customHeight="1">
      <c r="A10" s="16" t="s">
        <v>448</v>
      </c>
      <c r="B10" s="35" t="s">
        <v>396</v>
      </c>
      <c r="C10" s="16">
        <v>4</v>
      </c>
      <c r="D10" s="16" t="s">
        <v>440</v>
      </c>
      <c r="E10" s="16">
        <v>8424.900445007228</v>
      </c>
      <c r="F10" s="23">
        <v>6.065443084958408</v>
      </c>
      <c r="G10" s="23">
        <v>1389</v>
      </c>
    </row>
    <row r="11" spans="1:7" ht="12.75" customHeight="1">
      <c r="A11" s="7" t="s">
        <v>449</v>
      </c>
      <c r="B11" s="36" t="s">
        <v>397</v>
      </c>
      <c r="C11" s="7">
        <v>5</v>
      </c>
      <c r="D11" s="7" t="s">
        <v>439</v>
      </c>
      <c r="E11" s="7">
        <v>7589.239177988361</v>
      </c>
      <c r="F11" s="24">
        <v>13.384901548480354</v>
      </c>
      <c r="G11" s="24">
        <v>567</v>
      </c>
    </row>
    <row r="12" spans="1:7" ht="12.75" customHeight="1">
      <c r="A12" s="10" t="s">
        <v>455</v>
      </c>
      <c r="B12" s="37" t="s">
        <v>398</v>
      </c>
      <c r="C12" s="10">
        <v>6</v>
      </c>
      <c r="D12" s="10" t="s">
        <v>438</v>
      </c>
      <c r="E12" s="10">
        <v>294.37337685114494</v>
      </c>
      <c r="F12" s="25">
        <v>0.6975672437230923</v>
      </c>
      <c r="G12" s="25">
        <v>422</v>
      </c>
    </row>
    <row r="13" spans="1:7" ht="12.75" customHeight="1">
      <c r="A13" s="11" t="s">
        <v>450</v>
      </c>
      <c r="B13" s="38" t="s">
        <v>399</v>
      </c>
      <c r="C13" s="11">
        <v>7</v>
      </c>
      <c r="D13" s="11" t="s">
        <v>437</v>
      </c>
      <c r="E13" s="11">
        <v>0</v>
      </c>
      <c r="F13" s="26">
        <v>0</v>
      </c>
      <c r="G13" s="26">
        <v>1395</v>
      </c>
    </row>
    <row r="14" spans="1:7" ht="12.75" customHeight="1">
      <c r="A14" s="13" t="s">
        <v>451</v>
      </c>
      <c r="B14" s="39" t="s">
        <v>70</v>
      </c>
      <c r="C14" s="13">
        <v>8</v>
      </c>
      <c r="D14" s="13" t="s">
        <v>436</v>
      </c>
      <c r="E14" s="13">
        <v>2095.0931701771883</v>
      </c>
      <c r="F14" s="27">
        <v>4.849752708743491</v>
      </c>
      <c r="G14" s="27">
        <v>432</v>
      </c>
    </row>
    <row r="15" spans="1:140" ht="12.75" customHeight="1">
      <c r="A15" s="12" t="s">
        <v>452</v>
      </c>
      <c r="B15" s="40" t="s">
        <v>114</v>
      </c>
      <c r="C15" s="12">
        <v>9</v>
      </c>
      <c r="D15" s="12" t="s">
        <v>435</v>
      </c>
      <c r="E15" s="12">
        <v>0</v>
      </c>
      <c r="F15" s="28">
        <v>0</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17.907994533937615</v>
      </c>
      <c r="F16" s="29">
        <v>0.04213645772691203</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1.071697396772116</v>
      </c>
      <c r="F17" s="30">
        <v>0.0027339219305411123</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0</v>
      </c>
      <c r="F18" s="31">
        <v>0</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0</v>
      </c>
      <c r="F21" s="30">
        <v>0</v>
      </c>
      <c r="G21" s="30">
        <v>4.5</v>
      </c>
      <c r="H21" s="55">
        <v>0</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0</v>
      </c>
      <c r="F22" s="30">
        <v>0</v>
      </c>
      <c r="G22" s="30">
        <v>8.9</v>
      </c>
      <c r="H22" s="55">
        <v>0</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2.8857943835333275</v>
      </c>
      <c r="F23" s="24">
        <v>0.14798945556581167</v>
      </c>
      <c r="G23" s="24">
        <v>19.5</v>
      </c>
      <c r="H23" s="55">
        <v>0.0028857943835333276</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0</v>
      </c>
      <c r="F24" s="29">
        <v>0</v>
      </c>
      <c r="G24" s="29">
        <v>31.3</v>
      </c>
      <c r="H24" s="55">
        <v>0</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1.0716044434264775</v>
      </c>
      <c r="F25" s="30">
        <v>0.06655928220040233</v>
      </c>
      <c r="G25" s="30">
        <v>16.1</v>
      </c>
      <c r="H25" s="55">
        <v>0.0010716044434264775</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0</v>
      </c>
      <c r="F26" s="30">
        <v>0</v>
      </c>
      <c r="G26" s="30">
        <v>10.3</v>
      </c>
      <c r="H26" s="55">
        <v>0</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0</v>
      </c>
      <c r="F27" s="30">
        <v>0</v>
      </c>
      <c r="G27" s="30">
        <v>0.3</v>
      </c>
      <c r="H27" s="55">
        <v>0</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0.9642744123703475</v>
      </c>
      <c r="F28" s="29">
        <v>0.003313657774468548</v>
      </c>
      <c r="G28" s="29">
        <v>291</v>
      </c>
      <c r="H28" s="55">
        <v>0.0009642744123703475</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0</v>
      </c>
      <c r="F29" s="31">
        <v>0</v>
      </c>
      <c r="G29" s="31">
        <v>127.5</v>
      </c>
      <c r="H29" s="55">
        <v>0</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0</v>
      </c>
      <c r="F30" s="30">
        <v>0</v>
      </c>
      <c r="G30" s="30">
        <v>3.9</v>
      </c>
      <c r="H30" s="55">
        <v>0</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0</v>
      </c>
      <c r="F31" s="30">
        <v>0</v>
      </c>
      <c r="G31" s="30">
        <v>7.2</v>
      </c>
      <c r="H31" s="55">
        <v>0</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0</v>
      </c>
      <c r="F32" s="30">
        <v>0</v>
      </c>
      <c r="G32" s="30">
        <v>59.1</v>
      </c>
      <c r="H32" s="55">
        <v>0</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0</v>
      </c>
      <c r="F33" s="30">
        <v>0</v>
      </c>
      <c r="G33" s="30">
        <v>5.2</v>
      </c>
      <c r="H33" s="55">
        <v>0</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0</v>
      </c>
      <c r="F34" s="30">
        <v>0</v>
      </c>
      <c r="G34" s="30">
        <v>8.1</v>
      </c>
      <c r="H34" s="55">
        <v>0</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0</v>
      </c>
      <c r="F35" s="30">
        <v>0</v>
      </c>
      <c r="G35" s="30">
        <v>0.4</v>
      </c>
      <c r="H35" s="55">
        <v>0</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0</v>
      </c>
      <c r="F36" s="30">
        <v>0</v>
      </c>
      <c r="G36" s="30">
        <v>59.8</v>
      </c>
      <c r="H36" s="55">
        <v>0</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0</v>
      </c>
      <c r="F37" s="30">
        <v>0</v>
      </c>
      <c r="G37" s="30">
        <v>5.4</v>
      </c>
      <c r="H37" s="55">
        <v>0</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0</v>
      </c>
      <c r="F38" s="24">
        <v>0</v>
      </c>
      <c r="G38" s="24">
        <v>3.8</v>
      </c>
      <c r="H38" s="55">
        <v>0</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0</v>
      </c>
      <c r="F39" s="30">
        <v>0</v>
      </c>
      <c r="G39" s="30">
        <v>82.4</v>
      </c>
      <c r="H39" s="55">
        <v>0</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0</v>
      </c>
      <c r="F40" s="30">
        <v>0</v>
      </c>
      <c r="G40" s="30">
        <v>41</v>
      </c>
      <c r="H40" s="55">
        <v>0</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0</v>
      </c>
      <c r="F41" s="30">
        <v>0</v>
      </c>
      <c r="G41" s="30">
        <v>57.5</v>
      </c>
      <c r="H41" s="55">
        <v>0</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0</v>
      </c>
      <c r="F42" s="25">
        <v>0</v>
      </c>
      <c r="G42" s="25">
        <v>6.3</v>
      </c>
      <c r="H42" s="55">
        <v>0</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0</v>
      </c>
      <c r="F43" s="26">
        <v>0</v>
      </c>
      <c r="G43" s="26">
        <v>7</v>
      </c>
      <c r="H43" s="55" t="e">
        <v>#VALUE!</v>
      </c>
      <c r="I43" s="124"/>
      <c r="M43" s="125" t="s">
        <v>790</v>
      </c>
      <c r="N43" s="125" t="s">
        <v>790</v>
      </c>
      <c r="O43" s="125" t="s">
        <v>790</v>
      </c>
      <c r="P43" s="125" t="s">
        <v>790</v>
      </c>
      <c r="Q43" s="125" t="s">
        <v>790</v>
      </c>
      <c r="R43" s="125" t="s">
        <v>790</v>
      </c>
      <c r="S43" s="125" t="s">
        <v>790</v>
      </c>
      <c r="T43" s="125" t="s">
        <v>790</v>
      </c>
      <c r="U43" s="125" t="s">
        <v>790</v>
      </c>
      <c r="V43" s="125" t="s">
        <v>790</v>
      </c>
      <c r="W43" s="125" t="s">
        <v>790</v>
      </c>
      <c r="X43" s="125" t="s">
        <v>790</v>
      </c>
      <c r="Y43" s="125" t="s">
        <v>790</v>
      </c>
      <c r="Z43" s="125" t="s">
        <v>790</v>
      </c>
      <c r="AA43" s="125" t="s">
        <v>790</v>
      </c>
      <c r="AB43" s="125" t="s">
        <v>790</v>
      </c>
      <c r="AC43" s="125" t="s">
        <v>790</v>
      </c>
      <c r="AD43" s="125" t="s">
        <v>790</v>
      </c>
      <c r="AE43" s="125" t="s">
        <v>790</v>
      </c>
      <c r="AF43" s="125" t="s">
        <v>790</v>
      </c>
      <c r="AG43" s="125" t="s">
        <v>790</v>
      </c>
      <c r="AH43" s="125" t="s">
        <v>790</v>
      </c>
      <c r="AI43" s="125" t="s">
        <v>790</v>
      </c>
      <c r="AJ43" s="125" t="s">
        <v>790</v>
      </c>
      <c r="AK43" s="125" t="s">
        <v>790</v>
      </c>
      <c r="AL43" s="125" t="s">
        <v>790</v>
      </c>
      <c r="AM43" s="125" t="s">
        <v>790</v>
      </c>
      <c r="AN43" s="125" t="s">
        <v>790</v>
      </c>
      <c r="AO43" s="125" t="s">
        <v>790</v>
      </c>
      <c r="AP43" s="125" t="s">
        <v>790</v>
      </c>
      <c r="AQ43" s="125" t="s">
        <v>790</v>
      </c>
      <c r="AR43" s="125" t="s">
        <v>790</v>
      </c>
      <c r="AS43" s="125" t="s">
        <v>790</v>
      </c>
      <c r="AT43" s="125" t="s">
        <v>790</v>
      </c>
      <c r="AU43" s="125" t="s">
        <v>790</v>
      </c>
      <c r="AV43" s="125" t="s">
        <v>790</v>
      </c>
      <c r="AW43" s="125" t="s">
        <v>790</v>
      </c>
      <c r="AX43" s="125" t="s">
        <v>790</v>
      </c>
      <c r="AY43" s="125" t="s">
        <v>790</v>
      </c>
      <c r="AZ43" s="125" t="s">
        <v>790</v>
      </c>
      <c r="BA43" s="125" t="s">
        <v>790</v>
      </c>
      <c r="BB43" s="125" t="s">
        <v>790</v>
      </c>
      <c r="BC43" s="125" t="s">
        <v>790</v>
      </c>
      <c r="BD43" s="125" t="s">
        <v>790</v>
      </c>
      <c r="BE43" s="125" t="s">
        <v>790</v>
      </c>
      <c r="BF43" s="125" t="s">
        <v>790</v>
      </c>
      <c r="BG43" s="125" t="s">
        <v>790</v>
      </c>
      <c r="BH43" s="125" t="s">
        <v>790</v>
      </c>
      <c r="BI43" s="125" t="s">
        <v>790</v>
      </c>
      <c r="BJ43" s="125" t="s">
        <v>790</v>
      </c>
      <c r="BK43" s="125" t="s">
        <v>790</v>
      </c>
      <c r="BL43" s="125" t="s">
        <v>790</v>
      </c>
      <c r="BM43" s="125" t="s">
        <v>790</v>
      </c>
      <c r="BN43" s="125" t="s">
        <v>790</v>
      </c>
      <c r="BO43" s="125" t="s">
        <v>790</v>
      </c>
      <c r="BP43" s="125" t="s">
        <v>790</v>
      </c>
      <c r="BQ43" s="125" t="s">
        <v>790</v>
      </c>
      <c r="BR43" s="125" t="s">
        <v>790</v>
      </c>
      <c r="BS43" s="125" t="s">
        <v>790</v>
      </c>
      <c r="BT43" s="125" t="s">
        <v>790</v>
      </c>
      <c r="BU43" s="125" t="s">
        <v>790</v>
      </c>
      <c r="BV43" s="125" t="s">
        <v>790</v>
      </c>
      <c r="BW43" s="125" t="s">
        <v>790</v>
      </c>
      <c r="BX43" s="125" t="s">
        <v>790</v>
      </c>
      <c r="BY43" s="125" t="s">
        <v>790</v>
      </c>
      <c r="BZ43" s="125" t="s">
        <v>790</v>
      </c>
      <c r="CA43" s="125" t="s">
        <v>790</v>
      </c>
      <c r="CB43" s="125" t="s">
        <v>790</v>
      </c>
      <c r="CC43" s="125" t="s">
        <v>790</v>
      </c>
      <c r="CD43" s="125" t="s">
        <v>790</v>
      </c>
      <c r="CE43" s="125" t="s">
        <v>790</v>
      </c>
      <c r="CF43" s="125" t="s">
        <v>790</v>
      </c>
      <c r="CG43" s="125" t="s">
        <v>790</v>
      </c>
      <c r="CH43" s="125" t="s">
        <v>790</v>
      </c>
      <c r="CI43" s="125" t="s">
        <v>790</v>
      </c>
      <c r="CJ43" s="125" t="s">
        <v>790</v>
      </c>
      <c r="CK43" s="125" t="s">
        <v>790</v>
      </c>
      <c r="CL43" s="125" t="s">
        <v>790</v>
      </c>
      <c r="CM43" s="125" t="s">
        <v>790</v>
      </c>
      <c r="CN43" s="125" t="s">
        <v>790</v>
      </c>
      <c r="CO43" s="125" t="s">
        <v>790</v>
      </c>
      <c r="CP43" s="125" t="s">
        <v>790</v>
      </c>
      <c r="CQ43" s="125" t="s">
        <v>790</v>
      </c>
      <c r="CR43" s="125" t="s">
        <v>790</v>
      </c>
      <c r="CS43" s="125" t="s">
        <v>790</v>
      </c>
      <c r="CT43" s="125" t="s">
        <v>790</v>
      </c>
      <c r="CU43" s="125" t="s">
        <v>790</v>
      </c>
      <c r="CV43" s="125" t="s">
        <v>790</v>
      </c>
      <c r="CW43" s="125" t="s">
        <v>790</v>
      </c>
      <c r="CX43" s="125" t="s">
        <v>790</v>
      </c>
      <c r="CY43" s="125" t="s">
        <v>790</v>
      </c>
      <c r="CZ43" s="125" t="s">
        <v>790</v>
      </c>
      <c r="DA43" s="125" t="s">
        <v>790</v>
      </c>
      <c r="DB43" s="125" t="s">
        <v>790</v>
      </c>
      <c r="DC43" s="125" t="s">
        <v>790</v>
      </c>
      <c r="DD43" s="125" t="s">
        <v>790</v>
      </c>
      <c r="DE43" s="125" t="s">
        <v>790</v>
      </c>
      <c r="DF43" s="125" t="s">
        <v>790</v>
      </c>
      <c r="DG43" s="125" t="s">
        <v>790</v>
      </c>
      <c r="DH43" s="125" t="s">
        <v>790</v>
      </c>
      <c r="DI43" s="125" t="s">
        <v>790</v>
      </c>
      <c r="DJ43" s="125" t="s">
        <v>790</v>
      </c>
      <c r="DK43" s="125" t="s">
        <v>790</v>
      </c>
      <c r="DL43" s="125" t="s">
        <v>790</v>
      </c>
      <c r="DM43" s="125" t="s">
        <v>790</v>
      </c>
      <c r="DN43" s="125" t="s">
        <v>790</v>
      </c>
      <c r="DO43" s="125" t="s">
        <v>790</v>
      </c>
      <c r="DP43" s="125" t="s">
        <v>790</v>
      </c>
      <c r="DQ43" s="125" t="s">
        <v>790</v>
      </c>
      <c r="DR43" s="125" t="s">
        <v>790</v>
      </c>
      <c r="DS43" s="125" t="s">
        <v>790</v>
      </c>
      <c r="DT43" s="125" t="s">
        <v>790</v>
      </c>
      <c r="DU43" s="125" t="s">
        <v>790</v>
      </c>
      <c r="DV43" s="125" t="s">
        <v>790</v>
      </c>
      <c r="DW43" s="125" t="s">
        <v>790</v>
      </c>
      <c r="DX43" s="125" t="s">
        <v>790</v>
      </c>
      <c r="DY43" s="125" t="s">
        <v>790</v>
      </c>
      <c r="DZ43" s="125" t="s">
        <v>790</v>
      </c>
      <c r="EA43" s="125" t="s">
        <v>790</v>
      </c>
      <c r="EB43" s="125" t="s">
        <v>790</v>
      </c>
      <c r="EC43" s="125" t="s">
        <v>790</v>
      </c>
      <c r="ED43" s="125" t="s">
        <v>790</v>
      </c>
      <c r="EE43" s="125" t="s">
        <v>790</v>
      </c>
      <c r="EF43" s="125" t="s">
        <v>790</v>
      </c>
      <c r="EG43" s="125" t="s">
        <v>790</v>
      </c>
      <c r="EH43" s="125" t="s">
        <v>790</v>
      </c>
      <c r="EI43" s="125" t="s">
        <v>790</v>
      </c>
      <c r="EJ43" s="125" t="s">
        <v>790</v>
      </c>
    </row>
    <row r="44" spans="1:140" ht="12.75">
      <c r="A44" s="6">
        <v>24</v>
      </c>
      <c r="B44" s="6" t="s">
        <v>48</v>
      </c>
      <c r="C44" s="6">
        <v>11</v>
      </c>
      <c r="D44" s="6" t="s">
        <v>49</v>
      </c>
      <c r="E44" s="6">
        <v>0</v>
      </c>
      <c r="F44" s="30">
        <v>0</v>
      </c>
      <c r="G44" s="30">
        <v>11</v>
      </c>
      <c r="H44" s="55">
        <v>0</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0</v>
      </c>
      <c r="F45" s="24">
        <v>0</v>
      </c>
      <c r="G45" s="24">
        <v>4.2</v>
      </c>
      <c r="H45" s="55">
        <v>0</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0</v>
      </c>
      <c r="F46" s="30">
        <v>0</v>
      </c>
      <c r="G46" s="30">
        <v>10</v>
      </c>
      <c r="H46" s="55">
        <v>0</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0</v>
      </c>
      <c r="F47" s="28">
        <v>0</v>
      </c>
      <c r="G47" s="28">
        <v>2</v>
      </c>
      <c r="H47" s="55">
        <v>0</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0</v>
      </c>
      <c r="F48" s="26">
        <v>0</v>
      </c>
      <c r="G48" s="26">
        <v>47.4</v>
      </c>
      <c r="H48" s="55">
        <v>0</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0</v>
      </c>
      <c r="F49" s="27">
        <v>0</v>
      </c>
      <c r="G49" s="27">
        <v>0.3</v>
      </c>
      <c r="H49" s="55">
        <v>0</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0</v>
      </c>
      <c r="F50" s="28">
        <v>0</v>
      </c>
      <c r="G50" s="28">
        <v>0.8</v>
      </c>
      <c r="H50" s="55">
        <v>0</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0</v>
      </c>
      <c r="F51" s="30">
        <v>0</v>
      </c>
      <c r="G51" s="30">
        <v>0.4</v>
      </c>
      <c r="H51" s="55">
        <v>0</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0</v>
      </c>
      <c r="F52" s="28">
        <v>0</v>
      </c>
      <c r="G52" s="28">
        <v>10.2</v>
      </c>
      <c r="H52" s="55">
        <v>0</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0</v>
      </c>
      <c r="F53" s="24">
        <v>0</v>
      </c>
      <c r="G53" s="24">
        <v>0.3</v>
      </c>
      <c r="H53" s="55">
        <v>0</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0</v>
      </c>
      <c r="F54" s="27">
        <v>0</v>
      </c>
      <c r="G54" s="27">
        <v>38</v>
      </c>
      <c r="H54" s="55">
        <v>0</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0</v>
      </c>
      <c r="F55" s="21">
        <v>0</v>
      </c>
      <c r="G55" s="21">
        <v>0.1</v>
      </c>
      <c r="H55" s="55">
        <v>0</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0</v>
      </c>
      <c r="F56" s="28">
        <v>0</v>
      </c>
      <c r="G56" s="28">
        <v>1.3</v>
      </c>
      <c r="H56" s="55">
        <v>0</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0</v>
      </c>
      <c r="F57" s="28">
        <v>0</v>
      </c>
      <c r="G57" s="28">
        <v>38.6</v>
      </c>
      <c r="H57" s="55">
        <v>0</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0</v>
      </c>
      <c r="F58" s="28">
        <v>0</v>
      </c>
      <c r="G58" s="28">
        <v>9.9</v>
      </c>
      <c r="H58" s="55">
        <v>0</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0</v>
      </c>
      <c r="F59" s="27">
        <v>0</v>
      </c>
      <c r="G59" s="27">
        <v>0.042</v>
      </c>
      <c r="H59" s="55">
        <v>0</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0</v>
      </c>
      <c r="F60" s="25">
        <v>0</v>
      </c>
      <c r="G60" s="25">
        <v>0.7</v>
      </c>
      <c r="H60" s="55">
        <v>0</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0</v>
      </c>
      <c r="F61" s="28">
        <v>0</v>
      </c>
      <c r="G61" s="28">
        <v>3.5</v>
      </c>
      <c r="H61" s="55">
        <v>0</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0</v>
      </c>
      <c r="F62" s="28">
        <v>0</v>
      </c>
      <c r="G62" s="28">
        <v>5.4</v>
      </c>
      <c r="H62" s="55">
        <v>0</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0</v>
      </c>
      <c r="F63" s="27">
        <v>0</v>
      </c>
      <c r="G63" s="27">
        <v>15.6</v>
      </c>
      <c r="H63" s="55">
        <v>0</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0</v>
      </c>
      <c r="F64" s="25">
        <v>0</v>
      </c>
      <c r="G64" s="25">
        <v>2.4</v>
      </c>
      <c r="H64" s="55">
        <v>0</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1.1500565033016634</v>
      </c>
      <c r="F65" s="27">
        <v>0.28050158617113746</v>
      </c>
      <c r="G65" s="27">
        <v>4.1</v>
      </c>
      <c r="H65" s="55">
        <v>0.0011500565033016634</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0</v>
      </c>
      <c r="F66" s="27">
        <v>0</v>
      </c>
      <c r="G66" s="27">
        <v>3.4</v>
      </c>
      <c r="H66" s="55">
        <v>0</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0</v>
      </c>
      <c r="F67" s="25">
        <v>0</v>
      </c>
      <c r="G67" s="25">
        <v>0.6</v>
      </c>
      <c r="H67" s="55">
        <v>0</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0</v>
      </c>
      <c r="F68" s="28">
        <v>0</v>
      </c>
      <c r="G68" s="28">
        <v>4.4</v>
      </c>
      <c r="H68" s="55">
        <v>0</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4.224013243463729</v>
      </c>
      <c r="F69" s="25">
        <v>1.456556290849562</v>
      </c>
      <c r="G69" s="25">
        <v>2.9</v>
      </c>
      <c r="H69" s="55">
        <v>0.00422401324346373</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0</v>
      </c>
      <c r="F70" s="28">
        <v>0</v>
      </c>
      <c r="G70" s="28">
        <v>2.3</v>
      </c>
      <c r="H70" s="55">
        <v>0</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0</v>
      </c>
      <c r="F71" s="29">
        <v>0</v>
      </c>
      <c r="G71" s="29">
        <v>0.3</v>
      </c>
      <c r="H71" s="55">
        <v>0</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2.0524235871982994</v>
      </c>
      <c r="F72" s="27">
        <v>0.18163040594675214</v>
      </c>
      <c r="G72" s="27">
        <v>11.3</v>
      </c>
      <c r="H72" s="55">
        <v>0.0020524235871982994</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16.94161329868092</v>
      </c>
      <c r="F73" s="29">
        <v>0.16609424802628353</v>
      </c>
      <c r="G73" s="29">
        <v>102</v>
      </c>
      <c r="H73" s="55">
        <v>0.01694161329868092</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0</v>
      </c>
      <c r="F74" s="27">
        <v>0</v>
      </c>
      <c r="G74" s="27">
        <v>1.3</v>
      </c>
      <c r="H74" s="55">
        <v>0</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0</v>
      </c>
      <c r="F75" s="27">
        <v>0</v>
      </c>
      <c r="G75" s="27">
        <v>0.1</v>
      </c>
      <c r="H75" s="55">
        <v>0</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0</v>
      </c>
      <c r="F76" s="28">
        <v>0</v>
      </c>
      <c r="G76" s="28">
        <v>8</v>
      </c>
      <c r="H76" s="55">
        <v>0</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0</v>
      </c>
      <c r="F77" s="25">
        <v>0</v>
      </c>
      <c r="G77" s="25">
        <v>144.1</v>
      </c>
      <c r="H77" s="55">
        <v>0</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0.0023406136507144715</v>
      </c>
      <c r="F78" s="22">
        <v>0.00043344697235453173</v>
      </c>
      <c r="G78" s="22">
        <v>5.4</v>
      </c>
      <c r="H78" s="55">
        <v>2.3406136507144717E-06</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120.1737010704222</v>
      </c>
      <c r="F79" s="24">
        <v>5.007237544600925</v>
      </c>
      <c r="G79" s="24">
        <v>24</v>
      </c>
      <c r="H79" s="55">
        <v>0.1201737010704222</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0</v>
      </c>
      <c r="F80" s="28">
        <v>0</v>
      </c>
      <c r="G80" s="28">
        <v>2</v>
      </c>
      <c r="H80" s="55">
        <v>0</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0</v>
      </c>
      <c r="F81" s="27">
        <v>0</v>
      </c>
      <c r="G81" s="27">
        <v>3.1</v>
      </c>
      <c r="H81" s="55">
        <v>0</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0</v>
      </c>
      <c r="F82" s="28">
        <v>0</v>
      </c>
      <c r="G82" s="28">
        <v>9.9</v>
      </c>
      <c r="H82" s="55">
        <v>0</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0.46163297545563586</v>
      </c>
      <c r="F83" s="24">
        <v>4.616329754556358</v>
      </c>
      <c r="G83" s="24">
        <v>0.1</v>
      </c>
      <c r="H83" s="55">
        <v>0.0004616329754556359</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0.411912934780452</v>
      </c>
      <c r="F84" s="21">
        <v>0.34326077898371</v>
      </c>
      <c r="G84" s="21">
        <v>1.2</v>
      </c>
      <c r="H84" s="55">
        <v>0.000411912934780452</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0</v>
      </c>
      <c r="F85" s="28">
        <v>0</v>
      </c>
      <c r="G85" s="28">
        <v>3.1</v>
      </c>
      <c r="H85" s="55">
        <v>0</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0</v>
      </c>
      <c r="F86" s="28">
        <v>0</v>
      </c>
      <c r="G86" s="28">
        <v>4.1</v>
      </c>
      <c r="H86" s="55">
        <v>0</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28.236426842195407</v>
      </c>
      <c r="F87" s="27">
        <v>70.5910671054885</v>
      </c>
      <c r="G87" s="27">
        <v>0.4</v>
      </c>
      <c r="H87" s="55">
        <v>0.028236426842195406</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20.241862921035636</v>
      </c>
      <c r="F88" s="27">
        <v>0.8032485286125253</v>
      </c>
      <c r="G88" s="27">
        <v>25.2</v>
      </c>
      <c r="H88" s="55">
        <v>0.020241862921035636</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0</v>
      </c>
      <c r="F89" s="28">
        <v>0</v>
      </c>
      <c r="G89" s="28">
        <v>22.4</v>
      </c>
      <c r="H89" s="55">
        <v>0</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0</v>
      </c>
      <c r="F90" s="28">
        <v>0</v>
      </c>
      <c r="G90" s="28">
        <v>48.9</v>
      </c>
      <c r="H90" s="55">
        <v>0</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0</v>
      </c>
      <c r="F91" s="27">
        <v>0</v>
      </c>
      <c r="G91" s="27">
        <v>0.1</v>
      </c>
      <c r="H91" s="55">
        <v>0</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440.10659416659627</v>
      </c>
      <c r="F92" s="27">
        <v>2.4963505057662863</v>
      </c>
      <c r="G92" s="27">
        <v>176.3</v>
      </c>
      <c r="H92" s="55">
        <v>0.44010659416659625</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39.975711309197656</v>
      </c>
      <c r="F93" s="27">
        <v>0.9189818691769576</v>
      </c>
      <c r="G93" s="27">
        <v>43.5</v>
      </c>
      <c r="H93" s="55">
        <v>0.03997571130919766</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6.618160117849093</v>
      </c>
      <c r="F94" s="25">
        <v>2.363628613517533</v>
      </c>
      <c r="G94" s="25">
        <v>2.8</v>
      </c>
      <c r="H94" s="55">
        <v>0.006618160117849093</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0.8499342015700867</v>
      </c>
      <c r="F95" s="24">
        <v>4.249671007850433</v>
      </c>
      <c r="G95" s="24">
        <v>0.2</v>
      </c>
      <c r="H95" s="55">
        <v>0.0008499342015700867</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2486.8658787474865</v>
      </c>
      <c r="F96" s="24">
        <v>39.981766539348655</v>
      </c>
      <c r="G96" s="24">
        <v>62.2</v>
      </c>
      <c r="H96" s="55">
        <v>2.4868658787474867</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278.19456142640854</v>
      </c>
      <c r="F97" s="25">
        <v>11.83806644367696</v>
      </c>
      <c r="G97" s="25">
        <v>23.5</v>
      </c>
      <c r="H97" s="55">
        <v>0.2781945614264085</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0</v>
      </c>
      <c r="F98" s="25">
        <v>0</v>
      </c>
      <c r="G98" s="25">
        <v>15.5</v>
      </c>
      <c r="H98" s="55">
        <v>0</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0</v>
      </c>
      <c r="F99" s="27">
        <v>0</v>
      </c>
      <c r="G99" s="27">
        <v>2.6</v>
      </c>
      <c r="H99" s="55">
        <v>0</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0.000603729842298245</v>
      </c>
      <c r="F100" s="25">
        <v>0.00016770273397173472</v>
      </c>
      <c r="G100" s="25">
        <v>3.6</v>
      </c>
      <c r="H100" s="55">
        <v>6.03729842298245E-07</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4.981417920420303</v>
      </c>
      <c r="F101" s="24">
        <v>6.226772400525379</v>
      </c>
      <c r="G101" s="24">
        <v>0.8</v>
      </c>
      <c r="H101" s="55">
        <v>0.0049814179204203035</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0</v>
      </c>
      <c r="F102" s="25">
        <v>0</v>
      </c>
      <c r="G102" s="25">
        <v>3.1</v>
      </c>
      <c r="H102" s="55">
        <v>0</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3088.5058417365285</v>
      </c>
      <c r="F103" s="24">
        <v>39.293967452118686</v>
      </c>
      <c r="G103" s="24">
        <v>78.6</v>
      </c>
      <c r="H103" s="55">
        <v>3.0885058417365285</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0.027289236775402785</v>
      </c>
      <c r="F104" s="23">
        <v>0.09096412258467595</v>
      </c>
      <c r="G104" s="23">
        <v>0.3</v>
      </c>
      <c r="H104" s="55">
        <v>2.7289236775402784E-05</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4.004977828786451</v>
      </c>
      <c r="F105" s="27">
        <v>0.14943947122337503</v>
      </c>
      <c r="G105" s="27">
        <v>26.8</v>
      </c>
      <c r="H105" s="55">
        <v>0.004004977828786452</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0</v>
      </c>
      <c r="F106" s="25">
        <v>0</v>
      </c>
      <c r="G106" s="25">
        <v>4.8</v>
      </c>
      <c r="H106" s="55">
        <v>0</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0</v>
      </c>
      <c r="F107" s="27">
        <v>0</v>
      </c>
      <c r="G107" s="27">
        <v>0.1</v>
      </c>
      <c r="H107" s="55">
        <v>0</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0</v>
      </c>
      <c r="F108" s="28">
        <v>0</v>
      </c>
      <c r="G108" s="28">
        <v>70.3</v>
      </c>
      <c r="H108" s="55">
        <v>0</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0</v>
      </c>
      <c r="F109" s="27">
        <v>0</v>
      </c>
      <c r="G109" s="27">
        <v>5.7</v>
      </c>
      <c r="H109" s="55">
        <v>0</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0</v>
      </c>
      <c r="F110" s="25">
        <v>0</v>
      </c>
      <c r="G110" s="25">
        <v>5.3</v>
      </c>
      <c r="H110" s="55">
        <v>0</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0</v>
      </c>
      <c r="F111" s="25">
        <v>0</v>
      </c>
      <c r="G111" s="25">
        <v>8.3</v>
      </c>
      <c r="H111" s="55">
        <v>0</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0.002672208446238663</v>
      </c>
      <c r="F112" s="22">
        <v>0.00027548540682872816</v>
      </c>
      <c r="G112" s="22">
        <v>9.7</v>
      </c>
      <c r="H112" s="55">
        <v>2.672208446238663E-06</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0</v>
      </c>
      <c r="F113" s="27">
        <v>0</v>
      </c>
      <c r="G113" s="27">
        <v>0.1</v>
      </c>
      <c r="H113" s="55">
        <v>0</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0</v>
      </c>
      <c r="F114" s="26">
        <v>0</v>
      </c>
      <c r="G114" s="26">
        <v>1294.9</v>
      </c>
      <c r="H114" s="55">
        <v>0</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0</v>
      </c>
      <c r="F115" s="27">
        <v>0</v>
      </c>
      <c r="G115" s="27">
        <v>0.1</v>
      </c>
      <c r="H115" s="55">
        <v>0</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29.98462692936796</v>
      </c>
      <c r="F116" s="23">
        <v>1.586488197321056</v>
      </c>
      <c r="G116" s="23">
        <v>18.9</v>
      </c>
      <c r="H116" s="55">
        <v>0.029984626929367958</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0</v>
      </c>
      <c r="F117" s="25">
        <v>0</v>
      </c>
      <c r="G117" s="25">
        <v>5.2</v>
      </c>
      <c r="H117" s="55">
        <v>0</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230.62918237790726</v>
      </c>
      <c r="F118" s="27">
        <v>26.817346788128752</v>
      </c>
      <c r="G118" s="27">
        <v>8.6</v>
      </c>
      <c r="H118" s="55">
        <v>0.23062918237790725</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0.8228226790800086</v>
      </c>
      <c r="F119" s="27">
        <v>2.7427422636000287</v>
      </c>
      <c r="G119" s="27">
        <v>0.3</v>
      </c>
      <c r="H119" s="55">
        <v>0.0008228226790800087</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1.4540503914092922</v>
      </c>
      <c r="F120" s="27">
        <v>0.11359768682885095</v>
      </c>
      <c r="G120" s="27">
        <v>12.8</v>
      </c>
      <c r="H120" s="55">
        <v>0.001454050391409292</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0</v>
      </c>
      <c r="F121" s="25">
        <v>0</v>
      </c>
      <c r="G121" s="25">
        <v>68.1</v>
      </c>
      <c r="H121" s="55">
        <v>0</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2.3717286286585137</v>
      </c>
      <c r="F122" s="25">
        <v>0.6975672437230923</v>
      </c>
      <c r="G122" s="25">
        <v>3.4</v>
      </c>
      <c r="H122" s="55" t="e">
        <v>#VALUE!</v>
      </c>
      <c r="I122" s="124"/>
      <c r="M122" s="125" t="s">
        <v>790</v>
      </c>
      <c r="N122" s="125" t="s">
        <v>790</v>
      </c>
      <c r="O122" s="125" t="s">
        <v>790</v>
      </c>
      <c r="P122" s="125" t="s">
        <v>790</v>
      </c>
      <c r="Q122" s="125" t="s">
        <v>790</v>
      </c>
      <c r="R122" s="125" t="s">
        <v>790</v>
      </c>
      <c r="S122" s="125" t="s">
        <v>790</v>
      </c>
      <c r="T122" s="125" t="s">
        <v>790</v>
      </c>
      <c r="U122" s="125" t="s">
        <v>790</v>
      </c>
      <c r="V122" s="125" t="s">
        <v>790</v>
      </c>
      <c r="W122" s="125" t="s">
        <v>790</v>
      </c>
      <c r="X122" s="125" t="s">
        <v>790</v>
      </c>
      <c r="Y122" s="125" t="s">
        <v>790</v>
      </c>
      <c r="Z122" s="125" t="s">
        <v>790</v>
      </c>
      <c r="AA122" s="125" t="s">
        <v>790</v>
      </c>
      <c r="AB122" s="125" t="s">
        <v>790</v>
      </c>
      <c r="AC122" s="125" t="s">
        <v>790</v>
      </c>
      <c r="AD122" s="125" t="s">
        <v>790</v>
      </c>
      <c r="AE122" s="125" t="s">
        <v>790</v>
      </c>
      <c r="AF122" s="125" t="s">
        <v>790</v>
      </c>
      <c r="AG122" s="125" t="s">
        <v>790</v>
      </c>
      <c r="AH122" s="125" t="s">
        <v>790</v>
      </c>
      <c r="AI122" s="125" t="s">
        <v>790</v>
      </c>
      <c r="AJ122" s="125" t="s">
        <v>790</v>
      </c>
      <c r="AK122" s="125" t="s">
        <v>790</v>
      </c>
      <c r="AL122" s="125" t="s">
        <v>790</v>
      </c>
      <c r="AM122" s="125" t="s">
        <v>790</v>
      </c>
      <c r="AN122" s="125" t="s">
        <v>790</v>
      </c>
      <c r="AO122" s="125" t="s">
        <v>790</v>
      </c>
      <c r="AP122" s="125" t="s">
        <v>790</v>
      </c>
      <c r="AQ122" s="125" t="s">
        <v>790</v>
      </c>
      <c r="AR122" s="125" t="s">
        <v>790</v>
      </c>
      <c r="AS122" s="125" t="s">
        <v>790</v>
      </c>
      <c r="AT122" s="125" t="s">
        <v>790</v>
      </c>
      <c r="AU122" s="125" t="s">
        <v>790</v>
      </c>
      <c r="AV122" s="125" t="s">
        <v>790</v>
      </c>
      <c r="AW122" s="125" t="s">
        <v>790</v>
      </c>
      <c r="AX122" s="125" t="s">
        <v>790</v>
      </c>
      <c r="AY122" s="125" t="s">
        <v>790</v>
      </c>
      <c r="AZ122" s="125" t="s">
        <v>790</v>
      </c>
      <c r="BA122" s="125" t="s">
        <v>790</v>
      </c>
      <c r="BB122" s="125" t="s">
        <v>790</v>
      </c>
      <c r="BC122" s="125" t="s">
        <v>790</v>
      </c>
      <c r="BD122" s="125" t="s">
        <v>790</v>
      </c>
      <c r="BE122" s="125" t="s">
        <v>790</v>
      </c>
      <c r="BF122" s="125" t="s">
        <v>790</v>
      </c>
      <c r="BG122" s="125" t="s">
        <v>790</v>
      </c>
      <c r="BH122" s="125" t="s">
        <v>790</v>
      </c>
      <c r="BI122" s="125" t="s">
        <v>790</v>
      </c>
      <c r="BJ122" s="125" t="s">
        <v>790</v>
      </c>
      <c r="BK122" s="125" t="s">
        <v>790</v>
      </c>
      <c r="BL122" s="125" t="s">
        <v>790</v>
      </c>
      <c r="BM122" s="125" t="s">
        <v>790</v>
      </c>
      <c r="BN122" s="125" t="s">
        <v>790</v>
      </c>
      <c r="BO122" s="125" t="s">
        <v>790</v>
      </c>
      <c r="BP122" s="125" t="s">
        <v>790</v>
      </c>
      <c r="BQ122" s="125" t="s">
        <v>790</v>
      </c>
      <c r="BR122" s="125" t="s">
        <v>790</v>
      </c>
      <c r="BS122" s="125" t="s">
        <v>790</v>
      </c>
      <c r="BT122" s="125" t="s">
        <v>790</v>
      </c>
      <c r="BU122" s="125" t="s">
        <v>790</v>
      </c>
      <c r="BV122" s="125" t="s">
        <v>790</v>
      </c>
      <c r="BW122" s="125" t="s">
        <v>790</v>
      </c>
      <c r="BX122" s="125" t="s">
        <v>790</v>
      </c>
      <c r="BY122" s="125" t="s">
        <v>790</v>
      </c>
      <c r="BZ122" s="125" t="s">
        <v>790</v>
      </c>
      <c r="CA122" s="125" t="s">
        <v>790</v>
      </c>
      <c r="CB122" s="125" t="s">
        <v>790</v>
      </c>
      <c r="CC122" s="125" t="s">
        <v>790</v>
      </c>
      <c r="CD122" s="125" t="s">
        <v>790</v>
      </c>
      <c r="CE122" s="125" t="s">
        <v>790</v>
      </c>
      <c r="CF122" s="125" t="s">
        <v>790</v>
      </c>
      <c r="CG122" s="125" t="s">
        <v>790</v>
      </c>
      <c r="CH122" s="125" t="s">
        <v>790</v>
      </c>
      <c r="CI122" s="125" t="s">
        <v>790</v>
      </c>
      <c r="CJ122" s="125" t="s">
        <v>790</v>
      </c>
      <c r="CK122" s="125" t="s">
        <v>790</v>
      </c>
      <c r="CL122" s="125" t="s">
        <v>790</v>
      </c>
      <c r="CM122" s="125" t="s">
        <v>790</v>
      </c>
      <c r="CN122" s="125" t="s">
        <v>790</v>
      </c>
      <c r="CO122" s="125" t="s">
        <v>790</v>
      </c>
      <c r="CP122" s="125" t="s">
        <v>790</v>
      </c>
      <c r="CQ122" s="125" t="s">
        <v>790</v>
      </c>
      <c r="CR122" s="125" t="s">
        <v>790</v>
      </c>
      <c r="CS122" s="125" t="s">
        <v>790</v>
      </c>
      <c r="CT122" s="125" t="s">
        <v>790</v>
      </c>
      <c r="CU122" s="125" t="s">
        <v>790</v>
      </c>
      <c r="CV122" s="125" t="s">
        <v>790</v>
      </c>
      <c r="CW122" s="125" t="s">
        <v>790</v>
      </c>
      <c r="CX122" s="125" t="s">
        <v>790</v>
      </c>
      <c r="CY122" s="125" t="s">
        <v>790</v>
      </c>
      <c r="CZ122" s="125" t="s">
        <v>790</v>
      </c>
      <c r="DA122" s="125" t="s">
        <v>790</v>
      </c>
      <c r="DB122" s="125" t="s">
        <v>790</v>
      </c>
      <c r="DC122" s="125" t="s">
        <v>790</v>
      </c>
      <c r="DD122" s="125" t="s">
        <v>790</v>
      </c>
      <c r="DE122" s="125" t="s">
        <v>790</v>
      </c>
      <c r="DF122" s="125" t="s">
        <v>790</v>
      </c>
      <c r="DG122" s="125" t="s">
        <v>790</v>
      </c>
      <c r="DH122" s="125" t="s">
        <v>790</v>
      </c>
      <c r="DI122" s="125" t="s">
        <v>790</v>
      </c>
      <c r="DJ122" s="125" t="s">
        <v>790</v>
      </c>
      <c r="DK122" s="125" t="s">
        <v>790</v>
      </c>
      <c r="DL122" s="125" t="s">
        <v>790</v>
      </c>
      <c r="DM122" s="125" t="s">
        <v>790</v>
      </c>
      <c r="DN122" s="125" t="s">
        <v>790</v>
      </c>
      <c r="DO122" s="125" t="s">
        <v>790</v>
      </c>
      <c r="DP122" s="125" t="s">
        <v>790</v>
      </c>
      <c r="DQ122" s="125" t="s">
        <v>790</v>
      </c>
      <c r="DR122" s="125" t="s">
        <v>790</v>
      </c>
      <c r="DS122" s="125" t="s">
        <v>790</v>
      </c>
      <c r="DT122" s="125" t="s">
        <v>790</v>
      </c>
      <c r="DU122" s="125" t="s">
        <v>790</v>
      </c>
      <c r="DV122" s="125" t="s">
        <v>790</v>
      </c>
      <c r="DW122" s="125" t="s">
        <v>790</v>
      </c>
      <c r="DX122" s="125" t="s">
        <v>790</v>
      </c>
      <c r="DY122" s="125" t="s">
        <v>790</v>
      </c>
      <c r="DZ122" s="125" t="s">
        <v>790</v>
      </c>
      <c r="EA122" s="125" t="s">
        <v>790</v>
      </c>
      <c r="EB122" s="125" t="s">
        <v>790</v>
      </c>
      <c r="EC122" s="125" t="s">
        <v>790</v>
      </c>
      <c r="ED122" s="125" t="s">
        <v>790</v>
      </c>
      <c r="EE122" s="125" t="s">
        <v>790</v>
      </c>
      <c r="EF122" s="125" t="s">
        <v>790</v>
      </c>
      <c r="EG122" s="125" t="s">
        <v>790</v>
      </c>
      <c r="EH122" s="125" t="s">
        <v>790</v>
      </c>
      <c r="EI122" s="125" t="s">
        <v>790</v>
      </c>
      <c r="EJ122" s="125" t="s">
        <v>790</v>
      </c>
    </row>
    <row r="123" spans="1:140" ht="12.75">
      <c r="A123" s="13">
        <v>103</v>
      </c>
      <c r="B123" s="13" t="s">
        <v>203</v>
      </c>
      <c r="C123" s="13">
        <v>8</v>
      </c>
      <c r="D123" s="13" t="s">
        <v>204</v>
      </c>
      <c r="E123" s="13">
        <v>59.85959184487886</v>
      </c>
      <c r="F123" s="27">
        <v>9.353061225762321</v>
      </c>
      <c r="G123" s="27">
        <v>6.4</v>
      </c>
      <c r="H123" s="55">
        <v>0.05985959184487886</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0</v>
      </c>
      <c r="F124" s="27">
        <v>0</v>
      </c>
      <c r="G124" s="27">
        <v>0.8</v>
      </c>
      <c r="H124" s="55">
        <v>0</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0.0061346044556832655</v>
      </c>
      <c r="F125" s="22">
        <v>0.012269208911366531</v>
      </c>
      <c r="G125" s="22">
        <v>0.5</v>
      </c>
      <c r="H125" s="55">
        <v>6.134604455683265E-06</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0.006577125218987235</v>
      </c>
      <c r="F126" s="25">
        <v>0.00037799570224064574</v>
      </c>
      <c r="G126" s="25">
        <v>17.4</v>
      </c>
      <c r="H126" s="55">
        <v>6.577125218987235E-06</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0</v>
      </c>
      <c r="F127" s="25">
        <v>0</v>
      </c>
      <c r="G127" s="25">
        <v>25.7</v>
      </c>
      <c r="H127" s="55">
        <v>0</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0.7493149098892214</v>
      </c>
      <c r="F128" s="22">
        <v>0.023939773478888864</v>
      </c>
      <c r="G128" s="22">
        <v>31.3</v>
      </c>
      <c r="H128" s="55">
        <v>0.0007493149098892214</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0.19421854314270334</v>
      </c>
      <c r="F129" s="20">
        <v>0.3884370862854067</v>
      </c>
      <c r="G129" s="20">
        <v>0.5</v>
      </c>
      <c r="H129" s="55">
        <v>0.00019421854314270336</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0</v>
      </c>
      <c r="F130" s="25">
        <v>0</v>
      </c>
      <c r="G130" s="25">
        <v>5.1</v>
      </c>
      <c r="H130" s="55">
        <v>0</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539.9225063463931</v>
      </c>
      <c r="F131" s="24">
        <v>2.4869760771367715</v>
      </c>
      <c r="G131" s="24">
        <v>217.1</v>
      </c>
      <c r="H131" s="55">
        <v>0.5399225063463932</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150.04071465968158</v>
      </c>
      <c r="F132" s="24">
        <v>1.8685020505564331</v>
      </c>
      <c r="G132" s="24">
        <v>80.3</v>
      </c>
      <c r="H132" s="55">
        <v>0.15004071465968158</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0</v>
      </c>
      <c r="F133" s="28">
        <v>0</v>
      </c>
      <c r="G133" s="28">
        <v>4.3</v>
      </c>
      <c r="H133" s="55">
        <v>0</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3.9791418934237734</v>
      </c>
      <c r="F134" s="27">
        <v>0.4626909178399737</v>
      </c>
      <c r="G134" s="27">
        <v>8.6</v>
      </c>
      <c r="H134" s="55">
        <v>0.003979141893423774</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117.9296722971204</v>
      </c>
      <c r="F135" s="27">
        <v>17.34259886722359</v>
      </c>
      <c r="G135" s="27">
        <v>6.8</v>
      </c>
      <c r="H135" s="55">
        <v>0.11792967229712041</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0</v>
      </c>
      <c r="F136" s="25">
        <v>0</v>
      </c>
      <c r="G136" s="25">
        <v>6.2</v>
      </c>
      <c r="H136" s="55">
        <v>0</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0</v>
      </c>
      <c r="F137" s="26">
        <v>0</v>
      </c>
      <c r="G137" s="26">
        <v>2.6</v>
      </c>
      <c r="H137" s="55">
        <v>0</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79.4744936546927</v>
      </c>
      <c r="F138" s="27">
        <v>14.99518748201749</v>
      </c>
      <c r="G138" s="27">
        <v>5.3</v>
      </c>
      <c r="H138" s="55">
        <v>0.0794744936546927</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0</v>
      </c>
      <c r="F139" s="21">
        <v>0</v>
      </c>
      <c r="G139" s="21">
        <v>44.8</v>
      </c>
      <c r="H139" s="55">
        <v>0</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0.38705931759512935</v>
      </c>
      <c r="F140" s="22">
        <v>0.005490203086455736</v>
      </c>
      <c r="G140" s="22">
        <v>70.5</v>
      </c>
      <c r="H140" s="55">
        <v>0.0003870593175951293</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48.41669893168181</v>
      </c>
      <c r="F141" s="27">
        <v>4.034724910973484</v>
      </c>
      <c r="G141" s="27">
        <v>12</v>
      </c>
      <c r="H141" s="55">
        <v>0.04841669893168181</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0.050462824723798164</v>
      </c>
      <c r="F142" s="20">
        <v>0.03881755747984474</v>
      </c>
      <c r="G142" s="20">
        <v>1.3</v>
      </c>
      <c r="H142" s="55">
        <v>5.0462824723798164E-05</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0.028340907930347756</v>
      </c>
      <c r="F143" s="20">
        <v>0.14170453965173876</v>
      </c>
      <c r="G143" s="20">
        <v>0.2</v>
      </c>
      <c r="H143" s="55">
        <v>2.8340907930347756E-05</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1.7151019157617196</v>
      </c>
      <c r="F144" s="24">
        <v>3.430203831523439</v>
      </c>
      <c r="G144" s="24">
        <v>0.5</v>
      </c>
      <c r="H144" s="55">
        <v>0.0017151019157617196</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0.0243228602563672</v>
      </c>
      <c r="F145" s="22">
        <v>0.0008080684470553887</v>
      </c>
      <c r="G145" s="22">
        <v>30.1</v>
      </c>
      <c r="H145" s="55">
        <v>2.43228602563672E-05</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0.1889694079638419</v>
      </c>
      <c r="F146" s="21">
        <v>0.09448470398192095</v>
      </c>
      <c r="G146" s="21">
        <v>2</v>
      </c>
      <c r="H146" s="55">
        <v>0.0001889694079638419</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5436.313004621028</v>
      </c>
      <c r="F147" s="23">
        <v>5.179907579438807</v>
      </c>
      <c r="G147" s="23">
        <v>1049.5</v>
      </c>
      <c r="H147" s="55">
        <v>5.436313004621028</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0.1527623335412655</v>
      </c>
      <c r="F148" s="21">
        <v>0.08486796307848084</v>
      </c>
      <c r="G148" s="21">
        <v>1.8</v>
      </c>
      <c r="H148" s="55">
        <v>0.00015276233354126551</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0.9509814821080718</v>
      </c>
      <c r="F149" s="24">
        <v>4.754907410540358</v>
      </c>
      <c r="G149" s="24">
        <v>0.2</v>
      </c>
      <c r="H149" s="55">
        <v>0.0009509814821080717</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179.87568150400486</v>
      </c>
      <c r="F150" s="24">
        <v>13.03446967420325</v>
      </c>
      <c r="G150" s="24">
        <v>13.8</v>
      </c>
      <c r="H150" s="55">
        <v>0.17987568150400485</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0.9713641743697613</v>
      </c>
      <c r="F151" s="22">
        <v>0.04738361826193958</v>
      </c>
      <c r="G151" s="22">
        <v>20.5</v>
      </c>
      <c r="H151" s="55">
        <v>0.0009713641743697613</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823.3590231243122</v>
      </c>
      <c r="F152" s="24">
        <v>16.83760783485301</v>
      </c>
      <c r="G152" s="24">
        <v>48.9</v>
      </c>
      <c r="H152" s="55">
        <v>0.8233590231243122</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0</v>
      </c>
      <c r="F153" s="24">
        <v>0</v>
      </c>
      <c r="G153" s="24">
        <v>5.6</v>
      </c>
      <c r="H153" s="55">
        <v>0</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63.239552052423406</v>
      </c>
      <c r="F154" s="23">
        <v>28.745250932919728</v>
      </c>
      <c r="G154" s="23">
        <v>2.2</v>
      </c>
      <c r="H154" s="55">
        <v>0.0632395520524234</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184.19459368737228</v>
      </c>
      <c r="F155" s="24">
        <v>33.489926124976776</v>
      </c>
      <c r="G155" s="24">
        <v>5.5</v>
      </c>
      <c r="H155" s="55">
        <v>0.1841945936873723</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0.17520459284316756</v>
      </c>
      <c r="F156" s="21">
        <v>0.25029227549023936</v>
      </c>
      <c r="G156" s="21">
        <v>0.7</v>
      </c>
      <c r="H156" s="55">
        <v>0.00017520459284316755</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0</v>
      </c>
      <c r="F157" s="21">
        <v>0</v>
      </c>
      <c r="G157" s="21">
        <v>1.1</v>
      </c>
      <c r="H157" s="55">
        <v>0</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2130.0460932420547</v>
      </c>
      <c r="F158" s="23">
        <v>14.81255975828967</v>
      </c>
      <c r="G158" s="23">
        <v>143.8</v>
      </c>
      <c r="H158" s="55">
        <v>2.1300460932420546</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6.834222219383464</v>
      </c>
      <c r="F159" s="22">
        <v>0.20772711913019648</v>
      </c>
      <c r="G159" s="22">
        <v>32.9</v>
      </c>
      <c r="H159" s="55">
        <v>0.006834222219383464</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199.9280121354617</v>
      </c>
      <c r="F160" s="23">
        <v>8.127154964856166</v>
      </c>
      <c r="G160" s="23">
        <v>24.6</v>
      </c>
      <c r="H160" s="55">
        <v>0.1999280121354617</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0.25742139296429123</v>
      </c>
      <c r="F161" s="22">
        <v>0.016396267067789252</v>
      </c>
      <c r="G161" s="22">
        <v>15.7</v>
      </c>
      <c r="H161" s="55">
        <v>0.00025742139296429123</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565.3618667901179</v>
      </c>
      <c r="F162" s="23">
        <v>3.7715935076058567</v>
      </c>
      <c r="G162" s="23">
        <v>149.9</v>
      </c>
      <c r="H162" s="55">
        <v>0.5653618667901179</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0.18786637974579132</v>
      </c>
      <c r="F163" s="22">
        <v>0.03913882911370652</v>
      </c>
      <c r="G163" s="22">
        <v>4.8</v>
      </c>
      <c r="H163" s="55">
        <v>0.0001878663797457913</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0.1922387195315805</v>
      </c>
      <c r="F164" s="20">
        <v>0.053399644314327914</v>
      </c>
      <c r="G164" s="20">
        <v>3.6</v>
      </c>
      <c r="H164" s="55">
        <v>0.00019223871953158052</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0.30430321208946104</v>
      </c>
      <c r="F165" s="21">
        <v>0.16905734004970058</v>
      </c>
      <c r="G165" s="21">
        <v>1.8</v>
      </c>
      <c r="H165" s="55">
        <v>0.00030430321208946103</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10.752890294202695</v>
      </c>
      <c r="F166" s="21">
        <v>0.4301156117681078</v>
      </c>
      <c r="G166" s="21">
        <v>25</v>
      </c>
      <c r="H166" s="55">
        <v>0.010752890294202695</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0</v>
      </c>
      <c r="F167" s="21">
        <v>0</v>
      </c>
      <c r="G167" s="21">
        <v>12.8</v>
      </c>
      <c r="H167" s="55">
        <v>0</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4.982906061491889</v>
      </c>
      <c r="F168" s="21">
        <v>0.15818749401561552</v>
      </c>
      <c r="G168" s="21">
        <v>31.5</v>
      </c>
      <c r="H168" s="55">
        <v>0.0049829060614918885</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0.45683713402773857</v>
      </c>
      <c r="F169" s="25">
        <v>0.023670317825271427</v>
      </c>
      <c r="G169" s="25">
        <v>19.3</v>
      </c>
      <c r="H169" s="55">
        <v>0.0004568371340277386</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0</v>
      </c>
      <c r="F170" s="21">
        <v>0</v>
      </c>
      <c r="G170" s="21">
        <v>16.9</v>
      </c>
      <c r="H170" s="55">
        <v>0</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17.391488877788</v>
      </c>
      <c r="F171" s="22">
        <v>0.1438501975003143</v>
      </c>
      <c r="G171" s="22">
        <v>120.9</v>
      </c>
      <c r="H171" s="55">
        <v>0.017391488877788</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0.5944844891843578</v>
      </c>
      <c r="F172" s="22">
        <v>0.2123158889944135</v>
      </c>
      <c r="G172" s="22">
        <v>2.8</v>
      </c>
      <c r="H172" s="55">
        <v>0.0005944844891843578</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997.8454273845831</v>
      </c>
      <c r="F173" s="27">
        <v>121.68846675421746</v>
      </c>
      <c r="G173" s="27">
        <v>8.2</v>
      </c>
      <c r="H173" s="55">
        <v>0.9978454273845832</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0.3028723717567435</v>
      </c>
      <c r="F174" s="21">
        <v>0.43267481679534786</v>
      </c>
      <c r="G174" s="21">
        <v>0.7</v>
      </c>
      <c r="H174" s="55">
        <v>0.0003028723717567435</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0.14136586447948582</v>
      </c>
      <c r="F175" s="22">
        <v>0.10097561748534702</v>
      </c>
      <c r="G175" s="22">
        <v>1.4</v>
      </c>
      <c r="H175" s="55">
        <v>0.0001413658644794858</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0.5910517353186738</v>
      </c>
      <c r="F176" s="21">
        <v>0.14776293382966846</v>
      </c>
      <c r="G176" s="21">
        <v>4</v>
      </c>
      <c r="H176" s="55">
        <v>0.0005910517353186738</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1.5339247556131301</v>
      </c>
      <c r="F177" s="22">
        <v>0.15494189450637677</v>
      </c>
      <c r="G177" s="22">
        <v>9.9</v>
      </c>
      <c r="H177" s="55">
        <v>0.00153392475561313</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2.39600807483438</v>
      </c>
      <c r="F178" s="24">
        <v>3.422868678334829</v>
      </c>
      <c r="G178" s="24">
        <v>0.7</v>
      </c>
      <c r="H178" s="55">
        <v>0.0023960080748343803</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0</v>
      </c>
      <c r="F179" s="20">
        <v>0</v>
      </c>
      <c r="G179" s="20">
        <v>8.3</v>
      </c>
      <c r="H179" s="55">
        <v>0</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1.638793017850157</v>
      </c>
      <c r="F180" s="22">
        <v>0.19509440688692345</v>
      </c>
      <c r="G180" s="22">
        <v>8.4</v>
      </c>
      <c r="H180" s="55">
        <v>0.001638793017850157</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0.7672354432572314</v>
      </c>
      <c r="F181" s="22">
        <v>0.11624779443291385</v>
      </c>
      <c r="G181" s="22">
        <v>6.6</v>
      </c>
      <c r="H181" s="55">
        <v>0.0007672354432572314</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12.147297416502187</v>
      </c>
      <c r="F182" s="21">
        <v>0.33463629246562504</v>
      </c>
      <c r="G182" s="21">
        <v>36.3</v>
      </c>
      <c r="H182" s="55">
        <v>0.012147297416502188</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3.1995223962314765</v>
      </c>
      <c r="F183" s="22">
        <v>0.1950928290385047</v>
      </c>
      <c r="G183" s="22">
        <v>16.4</v>
      </c>
      <c r="H183" s="55">
        <v>0.0031995223962314767</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0</v>
      </c>
      <c r="F184" s="20">
        <v>0</v>
      </c>
      <c r="G184" s="20">
        <v>10.7</v>
      </c>
      <c r="H184" s="55">
        <v>0</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10.556711113432335</v>
      </c>
      <c r="F185" s="21">
        <v>0.8871185809607004</v>
      </c>
      <c r="G185" s="21">
        <v>11.9</v>
      </c>
      <c r="H185" s="55">
        <v>0.010556711113432336</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4.020367080753822</v>
      </c>
      <c r="F186" s="20">
        <v>0.3045732636934714</v>
      </c>
      <c r="G186" s="20">
        <v>13.2</v>
      </c>
      <c r="H186" s="55">
        <v>0.0040203670807538215</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0</v>
      </c>
      <c r="F187" s="22">
        <v>0</v>
      </c>
      <c r="G187" s="22">
        <v>8.3</v>
      </c>
      <c r="H187" s="55">
        <v>0</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29.86149343841453</v>
      </c>
      <c r="F188" s="20">
        <v>0.5832322937190337</v>
      </c>
      <c r="G188" s="20">
        <v>51.2</v>
      </c>
      <c r="H188" s="55">
        <v>0.02986149343841453</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0.34009469360736977</v>
      </c>
      <c r="F189" s="20">
        <v>0.08949860358088678</v>
      </c>
      <c r="G189" s="20">
        <v>3.8</v>
      </c>
      <c r="H189" s="55">
        <v>0.00034009469360736977</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17.83827216062867</v>
      </c>
      <c r="F190" s="21">
        <v>0.25852568348737204</v>
      </c>
      <c r="G190" s="21">
        <v>69</v>
      </c>
      <c r="H190" s="55">
        <v>0.01783827216062867</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13.806530216790987</v>
      </c>
      <c r="F191" s="21">
        <v>0.7462989306373506</v>
      </c>
      <c r="G191" s="21">
        <v>18.5</v>
      </c>
      <c r="H191" s="55">
        <v>0.013806530216790987</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0.4592654044954755</v>
      </c>
      <c r="F192" s="22">
        <v>0.3280467174967682</v>
      </c>
      <c r="G192" s="22">
        <v>1.4</v>
      </c>
      <c r="H192" s="55">
        <v>0.00045926540449547546</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0</v>
      </c>
      <c r="F193" s="20">
        <v>0</v>
      </c>
      <c r="G193" s="20">
        <v>6.6</v>
      </c>
      <c r="H193" s="55">
        <v>0</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0</v>
      </c>
      <c r="F194" s="22">
        <v>0</v>
      </c>
      <c r="G194" s="22">
        <v>12.6</v>
      </c>
      <c r="H194" s="55">
        <v>0</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1.4855315093949542</v>
      </c>
      <c r="F195" s="22">
        <v>0.11789932614245668</v>
      </c>
      <c r="G195" s="22">
        <v>12.6</v>
      </c>
      <c r="H195" s="55">
        <v>0.0014855315093949542</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0</v>
      </c>
      <c r="F196" s="22">
        <v>0</v>
      </c>
      <c r="G196" s="22">
        <v>11.5</v>
      </c>
      <c r="H196" s="55">
        <v>0</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4.205473069124888</v>
      </c>
      <c r="F197" s="22">
        <v>0.8761402227343517</v>
      </c>
      <c r="G197" s="22">
        <v>4.8</v>
      </c>
      <c r="H197" s="55">
        <v>0.004205473069124888</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2.2096971089876467</v>
      </c>
      <c r="F198" s="25">
        <v>0.09636707845563222</v>
      </c>
      <c r="G198" s="25">
        <v>22.93</v>
      </c>
      <c r="H198" s="55">
        <v>0.0022096971089876466</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0</v>
      </c>
      <c r="F199" s="30">
        <v>0</v>
      </c>
      <c r="G199" s="30">
        <v>0.069</v>
      </c>
      <c r="H199" s="55">
        <v>0</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0.04916420845624384</v>
      </c>
      <c r="F200" s="24">
        <v>2.7313449142357693</v>
      </c>
      <c r="G200" s="24">
        <v>0.018</v>
      </c>
      <c r="H200" s="55">
        <v>4.916420845624384E-05</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0</v>
      </c>
      <c r="F201" s="26">
        <v>0</v>
      </c>
      <c r="G201" s="26">
        <v>22.541</v>
      </c>
      <c r="H201" s="55">
        <v>0</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0.002106822886345602</v>
      </c>
      <c r="F202" s="29">
        <v>0.04213645772691203</v>
      </c>
      <c r="G202" s="29">
        <v>0.05</v>
      </c>
      <c r="H202" s="55" t="e">
        <v>#VALUE!</v>
      </c>
      <c r="I202" s="124"/>
      <c r="M202" s="125" t="s">
        <v>790</v>
      </c>
      <c r="N202" s="125" t="s">
        <v>790</v>
      </c>
      <c r="O202" s="125" t="s">
        <v>790</v>
      </c>
      <c r="P202" s="125" t="s">
        <v>790</v>
      </c>
      <c r="Q202" s="125" t="s">
        <v>790</v>
      </c>
      <c r="R202" s="125" t="s">
        <v>790</v>
      </c>
      <c r="S202" s="125" t="s">
        <v>790</v>
      </c>
      <c r="T202" s="125" t="s">
        <v>790</v>
      </c>
      <c r="U202" s="125" t="s">
        <v>790</v>
      </c>
      <c r="V202" s="125" t="s">
        <v>790</v>
      </c>
      <c r="W202" s="125" t="s">
        <v>790</v>
      </c>
      <c r="X202" s="125" t="s">
        <v>790</v>
      </c>
      <c r="Y202" s="125" t="s">
        <v>790</v>
      </c>
      <c r="Z202" s="125" t="s">
        <v>790</v>
      </c>
      <c r="AA202" s="125" t="s">
        <v>790</v>
      </c>
      <c r="AB202" s="125" t="s">
        <v>790</v>
      </c>
      <c r="AC202" s="125" t="s">
        <v>790</v>
      </c>
      <c r="AD202" s="125" t="s">
        <v>790</v>
      </c>
      <c r="AE202" s="125" t="s">
        <v>790</v>
      </c>
      <c r="AF202" s="125" t="s">
        <v>790</v>
      </c>
      <c r="AG202" s="125" t="s">
        <v>790</v>
      </c>
      <c r="AH202" s="125" t="s">
        <v>790</v>
      </c>
      <c r="AI202" s="125" t="s">
        <v>790</v>
      </c>
      <c r="AJ202" s="125" t="s">
        <v>790</v>
      </c>
      <c r="AK202" s="125" t="s">
        <v>790</v>
      </c>
      <c r="AL202" s="125" t="s">
        <v>790</v>
      </c>
      <c r="AM202" s="125" t="s">
        <v>790</v>
      </c>
      <c r="AN202" s="125" t="s">
        <v>790</v>
      </c>
      <c r="AO202" s="125" t="s">
        <v>790</v>
      </c>
      <c r="AP202" s="125" t="s">
        <v>790</v>
      </c>
      <c r="AQ202" s="125" t="s">
        <v>790</v>
      </c>
      <c r="AR202" s="125" t="s">
        <v>790</v>
      </c>
      <c r="AS202" s="125" t="s">
        <v>790</v>
      </c>
      <c r="AT202" s="125" t="s">
        <v>790</v>
      </c>
      <c r="AU202" s="125" t="s">
        <v>790</v>
      </c>
      <c r="AV202" s="125" t="s">
        <v>790</v>
      </c>
      <c r="AW202" s="125" t="s">
        <v>790</v>
      </c>
      <c r="AX202" s="125" t="s">
        <v>790</v>
      </c>
      <c r="AY202" s="125" t="s">
        <v>790</v>
      </c>
      <c r="AZ202" s="125" t="s">
        <v>790</v>
      </c>
      <c r="BA202" s="125" t="s">
        <v>790</v>
      </c>
      <c r="BB202" s="125" t="s">
        <v>790</v>
      </c>
      <c r="BC202" s="125" t="s">
        <v>790</v>
      </c>
      <c r="BD202" s="125" t="s">
        <v>790</v>
      </c>
      <c r="BE202" s="125" t="s">
        <v>790</v>
      </c>
      <c r="BF202" s="125" t="s">
        <v>790</v>
      </c>
      <c r="BG202" s="125" t="s">
        <v>790</v>
      </c>
      <c r="BH202" s="125" t="s">
        <v>790</v>
      </c>
      <c r="BI202" s="125" t="s">
        <v>790</v>
      </c>
      <c r="BJ202" s="125" t="s">
        <v>790</v>
      </c>
      <c r="BK202" s="125" t="s">
        <v>790</v>
      </c>
      <c r="BL202" s="125" t="s">
        <v>790</v>
      </c>
      <c r="BM202" s="125" t="s">
        <v>790</v>
      </c>
      <c r="BN202" s="125" t="s">
        <v>790</v>
      </c>
      <c r="BO202" s="125" t="s">
        <v>790</v>
      </c>
      <c r="BP202" s="125" t="s">
        <v>790</v>
      </c>
      <c r="BQ202" s="125" t="s">
        <v>790</v>
      </c>
      <c r="BR202" s="125" t="s">
        <v>790</v>
      </c>
      <c r="BS202" s="125" t="s">
        <v>790</v>
      </c>
      <c r="BT202" s="125" t="s">
        <v>790</v>
      </c>
      <c r="BU202" s="125" t="s">
        <v>790</v>
      </c>
      <c r="BV202" s="125" t="s">
        <v>790</v>
      </c>
      <c r="BW202" s="125" t="s">
        <v>790</v>
      </c>
      <c r="BX202" s="125" t="s">
        <v>790</v>
      </c>
      <c r="BY202" s="125" t="s">
        <v>790</v>
      </c>
      <c r="BZ202" s="125" t="s">
        <v>790</v>
      </c>
      <c r="CA202" s="125" t="s">
        <v>790</v>
      </c>
      <c r="CB202" s="125" t="s">
        <v>790</v>
      </c>
      <c r="CC202" s="125" t="s">
        <v>790</v>
      </c>
      <c r="CD202" s="125" t="s">
        <v>790</v>
      </c>
      <c r="CE202" s="125" t="s">
        <v>790</v>
      </c>
      <c r="CF202" s="125" t="s">
        <v>790</v>
      </c>
      <c r="CG202" s="125" t="s">
        <v>790</v>
      </c>
      <c r="CH202" s="125" t="s">
        <v>790</v>
      </c>
      <c r="CI202" s="125" t="s">
        <v>790</v>
      </c>
      <c r="CJ202" s="125" t="s">
        <v>790</v>
      </c>
      <c r="CK202" s="125" t="s">
        <v>790</v>
      </c>
      <c r="CL202" s="125" t="s">
        <v>790</v>
      </c>
      <c r="CM202" s="125" t="s">
        <v>790</v>
      </c>
      <c r="CN202" s="125" t="s">
        <v>790</v>
      </c>
      <c r="CO202" s="125" t="s">
        <v>790</v>
      </c>
      <c r="CP202" s="125" t="s">
        <v>790</v>
      </c>
      <c r="CQ202" s="125" t="s">
        <v>790</v>
      </c>
      <c r="CR202" s="125" t="s">
        <v>790</v>
      </c>
      <c r="CS202" s="125" t="s">
        <v>790</v>
      </c>
      <c r="CT202" s="125" t="s">
        <v>790</v>
      </c>
      <c r="CU202" s="125" t="s">
        <v>790</v>
      </c>
      <c r="CV202" s="125" t="s">
        <v>790</v>
      </c>
      <c r="CW202" s="125" t="s">
        <v>790</v>
      </c>
      <c r="CX202" s="125" t="s">
        <v>790</v>
      </c>
      <c r="CY202" s="125" t="s">
        <v>790</v>
      </c>
      <c r="CZ202" s="125" t="s">
        <v>790</v>
      </c>
      <c r="DA202" s="125" t="s">
        <v>790</v>
      </c>
      <c r="DB202" s="125" t="s">
        <v>790</v>
      </c>
      <c r="DC202" s="125" t="s">
        <v>790</v>
      </c>
      <c r="DD202" s="125" t="s">
        <v>790</v>
      </c>
      <c r="DE202" s="125" t="s">
        <v>790</v>
      </c>
      <c r="DF202" s="125" t="s">
        <v>790</v>
      </c>
      <c r="DG202" s="125" t="s">
        <v>790</v>
      </c>
      <c r="DH202" s="125" t="s">
        <v>790</v>
      </c>
      <c r="DI202" s="125" t="s">
        <v>790</v>
      </c>
      <c r="DJ202" s="125" t="s">
        <v>790</v>
      </c>
      <c r="DK202" s="125" t="s">
        <v>790</v>
      </c>
      <c r="DL202" s="125" t="s">
        <v>790</v>
      </c>
      <c r="DM202" s="125" t="s">
        <v>790</v>
      </c>
      <c r="DN202" s="125" t="s">
        <v>790</v>
      </c>
      <c r="DO202" s="125" t="s">
        <v>790</v>
      </c>
      <c r="DP202" s="125" t="s">
        <v>790</v>
      </c>
      <c r="DQ202" s="125" t="s">
        <v>790</v>
      </c>
      <c r="DR202" s="125" t="s">
        <v>790</v>
      </c>
      <c r="DS202" s="125" t="s">
        <v>790</v>
      </c>
      <c r="DT202" s="125" t="s">
        <v>790</v>
      </c>
      <c r="DU202" s="125" t="s">
        <v>790</v>
      </c>
      <c r="DV202" s="125" t="s">
        <v>790</v>
      </c>
      <c r="DW202" s="125" t="s">
        <v>790</v>
      </c>
      <c r="DX202" s="125" t="s">
        <v>790</v>
      </c>
      <c r="DY202" s="125" t="s">
        <v>790</v>
      </c>
      <c r="DZ202" s="125" t="s">
        <v>790</v>
      </c>
      <c r="EA202" s="125" t="s">
        <v>790</v>
      </c>
      <c r="EB202" s="125" t="s">
        <v>790</v>
      </c>
      <c r="EC202" s="125" t="s">
        <v>790</v>
      </c>
      <c r="ED202" s="125" t="s">
        <v>790</v>
      </c>
      <c r="EE202" s="125" t="s">
        <v>790</v>
      </c>
      <c r="EF202" s="125" t="s">
        <v>790</v>
      </c>
      <c r="EG202" s="125" t="s">
        <v>790</v>
      </c>
      <c r="EH202" s="125" t="s">
        <v>790</v>
      </c>
      <c r="EI202" s="125" t="s">
        <v>790</v>
      </c>
      <c r="EJ202" s="125" t="s">
        <v>790</v>
      </c>
    </row>
    <row r="203" spans="1:140" ht="12.75">
      <c r="A203" s="6">
        <v>183</v>
      </c>
      <c r="B203" s="6" t="s">
        <v>360</v>
      </c>
      <c r="C203" s="6">
        <v>11</v>
      </c>
      <c r="D203" s="6" t="s">
        <v>361</v>
      </c>
      <c r="E203" s="6">
        <v>2.7339219305411125E-06</v>
      </c>
      <c r="F203" s="30">
        <v>0.0027339219305411123</v>
      </c>
      <c r="G203" s="30">
        <v>0.001</v>
      </c>
      <c r="H203" s="55" t="e">
        <v>#VALUE!</v>
      </c>
      <c r="I203" s="124"/>
      <c r="M203" s="125" t="s">
        <v>790</v>
      </c>
      <c r="N203" s="125" t="s">
        <v>790</v>
      </c>
      <c r="O203" s="125" t="s">
        <v>790</v>
      </c>
      <c r="P203" s="125" t="s">
        <v>790</v>
      </c>
      <c r="Q203" s="125" t="s">
        <v>790</v>
      </c>
      <c r="R203" s="125" t="s">
        <v>790</v>
      </c>
      <c r="S203" s="125" t="s">
        <v>790</v>
      </c>
      <c r="T203" s="125" t="s">
        <v>790</v>
      </c>
      <c r="U203" s="125" t="s">
        <v>790</v>
      </c>
      <c r="V203" s="125" t="s">
        <v>790</v>
      </c>
      <c r="W203" s="125" t="s">
        <v>790</v>
      </c>
      <c r="X203" s="125" t="s">
        <v>790</v>
      </c>
      <c r="Y203" s="125" t="s">
        <v>790</v>
      </c>
      <c r="Z203" s="125" t="s">
        <v>790</v>
      </c>
      <c r="AA203" s="125" t="s">
        <v>790</v>
      </c>
      <c r="AB203" s="125" t="s">
        <v>790</v>
      </c>
      <c r="AC203" s="125" t="s">
        <v>790</v>
      </c>
      <c r="AD203" s="125" t="s">
        <v>790</v>
      </c>
      <c r="AE203" s="125" t="s">
        <v>790</v>
      </c>
      <c r="AF203" s="125" t="s">
        <v>790</v>
      </c>
      <c r="AG203" s="125" t="s">
        <v>790</v>
      </c>
      <c r="AH203" s="125" t="s">
        <v>790</v>
      </c>
      <c r="AI203" s="125" t="s">
        <v>790</v>
      </c>
      <c r="AJ203" s="125" t="s">
        <v>790</v>
      </c>
      <c r="AK203" s="125" t="s">
        <v>790</v>
      </c>
      <c r="AL203" s="125" t="s">
        <v>790</v>
      </c>
      <c r="AM203" s="125" t="s">
        <v>790</v>
      </c>
      <c r="AN203" s="125" t="s">
        <v>790</v>
      </c>
      <c r="AO203" s="125" t="s">
        <v>790</v>
      </c>
      <c r="AP203" s="125" t="s">
        <v>790</v>
      </c>
      <c r="AQ203" s="125" t="s">
        <v>790</v>
      </c>
      <c r="AR203" s="125" t="s">
        <v>790</v>
      </c>
      <c r="AS203" s="125" t="s">
        <v>790</v>
      </c>
      <c r="AT203" s="125" t="s">
        <v>790</v>
      </c>
      <c r="AU203" s="125" t="s">
        <v>790</v>
      </c>
      <c r="AV203" s="125" t="s">
        <v>790</v>
      </c>
      <c r="AW203" s="125" t="s">
        <v>790</v>
      </c>
      <c r="AX203" s="125" t="s">
        <v>790</v>
      </c>
      <c r="AY203" s="125" t="s">
        <v>790</v>
      </c>
      <c r="AZ203" s="125" t="s">
        <v>790</v>
      </c>
      <c r="BA203" s="125" t="s">
        <v>790</v>
      </c>
      <c r="BB203" s="125" t="s">
        <v>790</v>
      </c>
      <c r="BC203" s="125" t="s">
        <v>790</v>
      </c>
      <c r="BD203" s="125" t="s">
        <v>790</v>
      </c>
      <c r="BE203" s="125" t="s">
        <v>790</v>
      </c>
      <c r="BF203" s="125" t="s">
        <v>790</v>
      </c>
      <c r="BG203" s="125" t="s">
        <v>790</v>
      </c>
      <c r="BH203" s="125" t="s">
        <v>790</v>
      </c>
      <c r="BI203" s="125" t="s">
        <v>790</v>
      </c>
      <c r="BJ203" s="125" t="s">
        <v>790</v>
      </c>
      <c r="BK203" s="125" t="s">
        <v>790</v>
      </c>
      <c r="BL203" s="125" t="s">
        <v>790</v>
      </c>
      <c r="BM203" s="125" t="s">
        <v>790</v>
      </c>
      <c r="BN203" s="125" t="s">
        <v>790</v>
      </c>
      <c r="BO203" s="125" t="s">
        <v>790</v>
      </c>
      <c r="BP203" s="125" t="s">
        <v>790</v>
      </c>
      <c r="BQ203" s="125" t="s">
        <v>790</v>
      </c>
      <c r="BR203" s="125" t="s">
        <v>790</v>
      </c>
      <c r="BS203" s="125" t="s">
        <v>790</v>
      </c>
      <c r="BT203" s="125" t="s">
        <v>790</v>
      </c>
      <c r="BU203" s="125" t="s">
        <v>790</v>
      </c>
      <c r="BV203" s="125" t="s">
        <v>790</v>
      </c>
      <c r="BW203" s="125" t="s">
        <v>790</v>
      </c>
      <c r="BX203" s="125" t="s">
        <v>790</v>
      </c>
      <c r="BY203" s="125" t="s">
        <v>790</v>
      </c>
      <c r="BZ203" s="125" t="s">
        <v>790</v>
      </c>
      <c r="CA203" s="125" t="s">
        <v>790</v>
      </c>
      <c r="CB203" s="125" t="s">
        <v>790</v>
      </c>
      <c r="CC203" s="125" t="s">
        <v>790</v>
      </c>
      <c r="CD203" s="125" t="s">
        <v>790</v>
      </c>
      <c r="CE203" s="125" t="s">
        <v>790</v>
      </c>
      <c r="CF203" s="125" t="s">
        <v>790</v>
      </c>
      <c r="CG203" s="125" t="s">
        <v>790</v>
      </c>
      <c r="CH203" s="125" t="s">
        <v>790</v>
      </c>
      <c r="CI203" s="125" t="s">
        <v>790</v>
      </c>
      <c r="CJ203" s="125" t="s">
        <v>790</v>
      </c>
      <c r="CK203" s="125" t="s">
        <v>790</v>
      </c>
      <c r="CL203" s="125" t="s">
        <v>790</v>
      </c>
      <c r="CM203" s="125" t="s">
        <v>790</v>
      </c>
      <c r="CN203" s="125" t="s">
        <v>790</v>
      </c>
      <c r="CO203" s="125" t="s">
        <v>790</v>
      </c>
      <c r="CP203" s="125" t="s">
        <v>790</v>
      </c>
      <c r="CQ203" s="125" t="s">
        <v>790</v>
      </c>
      <c r="CR203" s="125" t="s">
        <v>790</v>
      </c>
      <c r="CS203" s="125" t="s">
        <v>790</v>
      </c>
      <c r="CT203" s="125" t="s">
        <v>790</v>
      </c>
      <c r="CU203" s="125" t="s">
        <v>790</v>
      </c>
      <c r="CV203" s="125" t="s">
        <v>790</v>
      </c>
      <c r="CW203" s="125" t="s">
        <v>790</v>
      </c>
      <c r="CX203" s="125" t="s">
        <v>790</v>
      </c>
      <c r="CY203" s="125" t="s">
        <v>790</v>
      </c>
      <c r="CZ203" s="125" t="s">
        <v>790</v>
      </c>
      <c r="DA203" s="125" t="s">
        <v>790</v>
      </c>
      <c r="DB203" s="125" t="s">
        <v>790</v>
      </c>
      <c r="DC203" s="125" t="s">
        <v>790</v>
      </c>
      <c r="DD203" s="125" t="s">
        <v>790</v>
      </c>
      <c r="DE203" s="125" t="s">
        <v>790</v>
      </c>
      <c r="DF203" s="125" t="s">
        <v>790</v>
      </c>
      <c r="DG203" s="125" t="s">
        <v>790</v>
      </c>
      <c r="DH203" s="125" t="s">
        <v>790</v>
      </c>
      <c r="DI203" s="125" t="s">
        <v>790</v>
      </c>
      <c r="DJ203" s="125" t="s">
        <v>790</v>
      </c>
      <c r="DK203" s="125" t="s">
        <v>790</v>
      </c>
      <c r="DL203" s="125" t="s">
        <v>790</v>
      </c>
      <c r="DM203" s="125" t="s">
        <v>790</v>
      </c>
      <c r="DN203" s="125" t="s">
        <v>790</v>
      </c>
      <c r="DO203" s="125" t="s">
        <v>790</v>
      </c>
      <c r="DP203" s="125" t="s">
        <v>790</v>
      </c>
      <c r="DQ203" s="125" t="s">
        <v>790</v>
      </c>
      <c r="DR203" s="125" t="s">
        <v>790</v>
      </c>
      <c r="DS203" s="125" t="s">
        <v>790</v>
      </c>
      <c r="DT203" s="125" t="s">
        <v>790</v>
      </c>
      <c r="DU203" s="125" t="s">
        <v>790</v>
      </c>
      <c r="DV203" s="125" t="s">
        <v>790</v>
      </c>
      <c r="DW203" s="125" t="s">
        <v>790</v>
      </c>
      <c r="DX203" s="125" t="s">
        <v>790</v>
      </c>
      <c r="DY203" s="125" t="s">
        <v>790</v>
      </c>
      <c r="DZ203" s="125" t="s">
        <v>790</v>
      </c>
      <c r="EA203" s="125" t="s">
        <v>790</v>
      </c>
      <c r="EB203" s="125" t="s">
        <v>790</v>
      </c>
      <c r="EC203" s="125" t="s">
        <v>790</v>
      </c>
      <c r="ED203" s="125" t="s">
        <v>790</v>
      </c>
      <c r="EE203" s="125" t="s">
        <v>790</v>
      </c>
      <c r="EF203" s="125" t="s">
        <v>790</v>
      </c>
      <c r="EG203" s="125" t="s">
        <v>790</v>
      </c>
      <c r="EH203" s="125" t="s">
        <v>790</v>
      </c>
      <c r="EI203" s="125" t="s">
        <v>790</v>
      </c>
      <c r="EJ203" s="125" t="s">
        <v>790</v>
      </c>
    </row>
    <row r="204" spans="1:140" ht="12.75">
      <c r="A204" s="10">
        <v>184</v>
      </c>
      <c r="B204" s="10" t="s">
        <v>362</v>
      </c>
      <c r="C204" s="10">
        <v>6</v>
      </c>
      <c r="D204" s="10" t="s">
        <v>363</v>
      </c>
      <c r="E204" s="10">
        <v>0.2911983366884073</v>
      </c>
      <c r="F204" s="25">
        <v>0.011880797090510292</v>
      </c>
      <c r="G204" s="25">
        <v>24.51</v>
      </c>
      <c r="H204" s="55">
        <v>0.0002911983366884073</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0.5538320155361354</v>
      </c>
      <c r="F205" s="24">
        <v>6.365885236047533</v>
      </c>
      <c r="G205" s="24">
        <v>0.087</v>
      </c>
      <c r="H205" s="55">
        <v>0.0005538320155361354</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0.21207092945579553</v>
      </c>
      <c r="F206" s="22">
        <v>0.06547419865878219</v>
      </c>
      <c r="G206" s="22">
        <v>3.239</v>
      </c>
      <c r="H206" s="55">
        <v>0.00021207092945579553</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9.021942370785671E-05</v>
      </c>
      <c r="F207" s="30">
        <v>0.0027339219305411123</v>
      </c>
      <c r="G207" s="30">
        <v>0.033</v>
      </c>
      <c r="H207" s="55" t="e">
        <v>#VALUE!</v>
      </c>
      <c r="I207" s="124"/>
      <c r="M207" s="125" t="s">
        <v>790</v>
      </c>
      <c r="N207" s="125" t="s">
        <v>790</v>
      </c>
      <c r="O207" s="125" t="s">
        <v>790</v>
      </c>
      <c r="P207" s="125" t="s">
        <v>790</v>
      </c>
      <c r="Q207" s="125" t="s">
        <v>790</v>
      </c>
      <c r="R207" s="125" t="s">
        <v>790</v>
      </c>
      <c r="S207" s="125" t="s">
        <v>790</v>
      </c>
      <c r="T207" s="125" t="s">
        <v>790</v>
      </c>
      <c r="U207" s="125" t="s">
        <v>790</v>
      </c>
      <c r="V207" s="125" t="s">
        <v>790</v>
      </c>
      <c r="W207" s="125" t="s">
        <v>790</v>
      </c>
      <c r="X207" s="125" t="s">
        <v>790</v>
      </c>
      <c r="Y207" s="125" t="s">
        <v>790</v>
      </c>
      <c r="Z207" s="125" t="s">
        <v>790</v>
      </c>
      <c r="AA207" s="125" t="s">
        <v>790</v>
      </c>
      <c r="AB207" s="125" t="s">
        <v>790</v>
      </c>
      <c r="AC207" s="125" t="s">
        <v>790</v>
      </c>
      <c r="AD207" s="125" t="s">
        <v>790</v>
      </c>
      <c r="AE207" s="125" t="s">
        <v>790</v>
      </c>
      <c r="AF207" s="125" t="s">
        <v>790</v>
      </c>
      <c r="AG207" s="125" t="s">
        <v>790</v>
      </c>
      <c r="AH207" s="125" t="s">
        <v>790</v>
      </c>
      <c r="AI207" s="125" t="s">
        <v>790</v>
      </c>
      <c r="AJ207" s="125" t="s">
        <v>790</v>
      </c>
      <c r="AK207" s="125" t="s">
        <v>790</v>
      </c>
      <c r="AL207" s="125" t="s">
        <v>790</v>
      </c>
      <c r="AM207" s="125" t="s">
        <v>790</v>
      </c>
      <c r="AN207" s="125" t="s">
        <v>790</v>
      </c>
      <c r="AO207" s="125" t="s">
        <v>790</v>
      </c>
      <c r="AP207" s="125" t="s">
        <v>790</v>
      </c>
      <c r="AQ207" s="125" t="s">
        <v>790</v>
      </c>
      <c r="AR207" s="125" t="s">
        <v>790</v>
      </c>
      <c r="AS207" s="125" t="s">
        <v>790</v>
      </c>
      <c r="AT207" s="125" t="s">
        <v>790</v>
      </c>
      <c r="AU207" s="125" t="s">
        <v>790</v>
      </c>
      <c r="AV207" s="125" t="s">
        <v>790</v>
      </c>
      <c r="AW207" s="125" t="s">
        <v>790</v>
      </c>
      <c r="AX207" s="125" t="s">
        <v>790</v>
      </c>
      <c r="AY207" s="125" t="s">
        <v>790</v>
      </c>
      <c r="AZ207" s="125" t="s">
        <v>790</v>
      </c>
      <c r="BA207" s="125" t="s">
        <v>790</v>
      </c>
      <c r="BB207" s="125" t="s">
        <v>790</v>
      </c>
      <c r="BC207" s="125" t="s">
        <v>790</v>
      </c>
      <c r="BD207" s="125" t="s">
        <v>790</v>
      </c>
      <c r="BE207" s="125" t="s">
        <v>790</v>
      </c>
      <c r="BF207" s="125" t="s">
        <v>790</v>
      </c>
      <c r="BG207" s="125" t="s">
        <v>790</v>
      </c>
      <c r="BH207" s="125" t="s">
        <v>790</v>
      </c>
      <c r="BI207" s="125" t="s">
        <v>790</v>
      </c>
      <c r="BJ207" s="125" t="s">
        <v>790</v>
      </c>
      <c r="BK207" s="125" t="s">
        <v>790</v>
      </c>
      <c r="BL207" s="125" t="s">
        <v>790</v>
      </c>
      <c r="BM207" s="125" t="s">
        <v>790</v>
      </c>
      <c r="BN207" s="125" t="s">
        <v>790</v>
      </c>
      <c r="BO207" s="125" t="s">
        <v>790</v>
      </c>
      <c r="BP207" s="125" t="s">
        <v>790</v>
      </c>
      <c r="BQ207" s="125" t="s">
        <v>790</v>
      </c>
      <c r="BR207" s="125" t="s">
        <v>790</v>
      </c>
      <c r="BS207" s="125" t="s">
        <v>790</v>
      </c>
      <c r="BT207" s="125" t="s">
        <v>790</v>
      </c>
      <c r="BU207" s="125" t="s">
        <v>790</v>
      </c>
      <c r="BV207" s="125" t="s">
        <v>790</v>
      </c>
      <c r="BW207" s="125" t="s">
        <v>790</v>
      </c>
      <c r="BX207" s="125" t="s">
        <v>790</v>
      </c>
      <c r="BY207" s="125" t="s">
        <v>790</v>
      </c>
      <c r="BZ207" s="125" t="s">
        <v>790</v>
      </c>
      <c r="CA207" s="125" t="s">
        <v>790</v>
      </c>
      <c r="CB207" s="125" t="s">
        <v>790</v>
      </c>
      <c r="CC207" s="125" t="s">
        <v>790</v>
      </c>
      <c r="CD207" s="125" t="s">
        <v>790</v>
      </c>
      <c r="CE207" s="125" t="s">
        <v>790</v>
      </c>
      <c r="CF207" s="125" t="s">
        <v>790</v>
      </c>
      <c r="CG207" s="125" t="s">
        <v>790</v>
      </c>
      <c r="CH207" s="125" t="s">
        <v>790</v>
      </c>
      <c r="CI207" s="125" t="s">
        <v>790</v>
      </c>
      <c r="CJ207" s="125" t="s">
        <v>790</v>
      </c>
      <c r="CK207" s="125" t="s">
        <v>790</v>
      </c>
      <c r="CL207" s="125" t="s">
        <v>790</v>
      </c>
      <c r="CM207" s="125" t="s">
        <v>790</v>
      </c>
      <c r="CN207" s="125" t="s">
        <v>790</v>
      </c>
      <c r="CO207" s="125" t="s">
        <v>790</v>
      </c>
      <c r="CP207" s="125" t="s">
        <v>790</v>
      </c>
      <c r="CQ207" s="125" t="s">
        <v>790</v>
      </c>
      <c r="CR207" s="125" t="s">
        <v>790</v>
      </c>
      <c r="CS207" s="125" t="s">
        <v>790</v>
      </c>
      <c r="CT207" s="125" t="s">
        <v>790</v>
      </c>
      <c r="CU207" s="125" t="s">
        <v>790</v>
      </c>
      <c r="CV207" s="125" t="s">
        <v>790</v>
      </c>
      <c r="CW207" s="125" t="s">
        <v>790</v>
      </c>
      <c r="CX207" s="125" t="s">
        <v>790</v>
      </c>
      <c r="CY207" s="125" t="s">
        <v>790</v>
      </c>
      <c r="CZ207" s="125" t="s">
        <v>790</v>
      </c>
      <c r="DA207" s="125" t="s">
        <v>790</v>
      </c>
      <c r="DB207" s="125" t="s">
        <v>790</v>
      </c>
      <c r="DC207" s="125" t="s">
        <v>790</v>
      </c>
      <c r="DD207" s="125" t="s">
        <v>790</v>
      </c>
      <c r="DE207" s="125" t="s">
        <v>790</v>
      </c>
      <c r="DF207" s="125" t="s">
        <v>790</v>
      </c>
      <c r="DG207" s="125" t="s">
        <v>790</v>
      </c>
      <c r="DH207" s="125" t="s">
        <v>790</v>
      </c>
      <c r="DI207" s="125" t="s">
        <v>790</v>
      </c>
      <c r="DJ207" s="125" t="s">
        <v>790</v>
      </c>
      <c r="DK207" s="125" t="s">
        <v>790</v>
      </c>
      <c r="DL207" s="125" t="s">
        <v>790</v>
      </c>
      <c r="DM207" s="125" t="s">
        <v>790</v>
      </c>
      <c r="DN207" s="125" t="s">
        <v>790</v>
      </c>
      <c r="DO207" s="125" t="s">
        <v>790</v>
      </c>
      <c r="DP207" s="125" t="s">
        <v>790</v>
      </c>
      <c r="DQ207" s="125" t="s">
        <v>790</v>
      </c>
      <c r="DR207" s="125" t="s">
        <v>790</v>
      </c>
      <c r="DS207" s="125" t="s">
        <v>790</v>
      </c>
      <c r="DT207" s="125" t="s">
        <v>790</v>
      </c>
      <c r="DU207" s="125" t="s">
        <v>790</v>
      </c>
      <c r="DV207" s="125" t="s">
        <v>790</v>
      </c>
      <c r="DW207" s="125" t="s">
        <v>790</v>
      </c>
      <c r="DX207" s="125" t="s">
        <v>790</v>
      </c>
      <c r="DY207" s="125" t="s">
        <v>790</v>
      </c>
      <c r="DZ207" s="125" t="s">
        <v>790</v>
      </c>
      <c r="EA207" s="125" t="s">
        <v>790</v>
      </c>
      <c r="EB207" s="125" t="s">
        <v>790</v>
      </c>
      <c r="EC207" s="125" t="s">
        <v>790</v>
      </c>
      <c r="ED207" s="125" t="s">
        <v>790</v>
      </c>
      <c r="EE207" s="125" t="s">
        <v>790</v>
      </c>
      <c r="EF207" s="125" t="s">
        <v>790</v>
      </c>
      <c r="EG207" s="125" t="s">
        <v>790</v>
      </c>
      <c r="EH207" s="125" t="s">
        <v>790</v>
      </c>
      <c r="EI207" s="125" t="s">
        <v>790</v>
      </c>
      <c r="EJ207" s="125" t="s">
        <v>790</v>
      </c>
    </row>
    <row r="208" spans="1:140" ht="12.75">
      <c r="A208" s="7">
        <v>188</v>
      </c>
      <c r="B208" s="7" t="s">
        <v>370</v>
      </c>
      <c r="C208" s="7">
        <v>5</v>
      </c>
      <c r="D208" s="7" t="s">
        <v>371</v>
      </c>
      <c r="E208" s="7">
        <v>0.5214703297543082</v>
      </c>
      <c r="F208" s="24">
        <v>10.028275572198234</v>
      </c>
      <c r="G208" s="24">
        <v>0.052</v>
      </c>
      <c r="H208" s="55">
        <v>0.0005214703297543082</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0.5771235975806824</v>
      </c>
      <c r="F209" s="24">
        <v>5.343737014635948</v>
      </c>
      <c r="G209" s="24">
        <v>0.108</v>
      </c>
      <c r="H209" s="55">
        <v>0.0005771235975806824</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0</v>
      </c>
      <c r="F210" s="30">
        <v>0</v>
      </c>
      <c r="G210" s="30">
        <v>0.034</v>
      </c>
      <c r="H210" s="55">
        <v>0</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0.16901629072681698</v>
      </c>
      <c r="F211" s="24">
        <v>13.001253132832076</v>
      </c>
      <c r="G211" s="24">
        <v>0.013</v>
      </c>
      <c r="H211" s="55">
        <v>0.000169016290726817</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0.010665312341289996</v>
      </c>
      <c r="F212" s="24">
        <v>5.332656170644998</v>
      </c>
      <c r="G212" s="24">
        <v>0.002</v>
      </c>
      <c r="H212" s="55">
        <v>1.0665312341289995E-05</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0.1097269284432928</v>
      </c>
      <c r="F213" s="24">
        <v>5.48634642216464</v>
      </c>
      <c r="G213" s="24">
        <v>0.02</v>
      </c>
      <c r="H213" s="55">
        <v>0.0001097269284432928</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18.914035564099613</v>
      </c>
      <c r="F214" s="27">
        <v>4.849752708743491</v>
      </c>
      <c r="G214" s="27">
        <v>3.9</v>
      </c>
      <c r="H214" s="55" t="e">
        <v>#VALUE!</v>
      </c>
      <c r="I214" s="145"/>
      <c r="M214" s="125" t="s">
        <v>790</v>
      </c>
      <c r="N214" s="125" t="s">
        <v>790</v>
      </c>
      <c r="O214" s="125" t="s">
        <v>790</v>
      </c>
      <c r="P214" s="125" t="s">
        <v>790</v>
      </c>
      <c r="Q214" s="125" t="s">
        <v>790</v>
      </c>
      <c r="R214" s="125" t="s">
        <v>790</v>
      </c>
      <c r="S214" s="125" t="s">
        <v>790</v>
      </c>
      <c r="T214" s="125" t="s">
        <v>790</v>
      </c>
      <c r="U214" s="125" t="s">
        <v>790</v>
      </c>
      <c r="V214" s="125" t="s">
        <v>790</v>
      </c>
      <c r="W214" s="125" t="s">
        <v>790</v>
      </c>
      <c r="X214" s="125" t="s">
        <v>790</v>
      </c>
      <c r="Y214" s="125" t="s">
        <v>790</v>
      </c>
      <c r="Z214" s="125" t="s">
        <v>790</v>
      </c>
      <c r="AA214" s="125" t="s">
        <v>790</v>
      </c>
      <c r="AB214" s="125" t="s">
        <v>790</v>
      </c>
      <c r="AC214" s="125" t="s">
        <v>790</v>
      </c>
      <c r="AD214" s="125" t="s">
        <v>790</v>
      </c>
      <c r="AE214" s="125" t="s">
        <v>790</v>
      </c>
      <c r="AF214" s="125" t="s">
        <v>790</v>
      </c>
      <c r="AG214" s="125" t="s">
        <v>790</v>
      </c>
      <c r="AH214" s="125" t="s">
        <v>790</v>
      </c>
      <c r="AI214" s="125" t="s">
        <v>790</v>
      </c>
      <c r="AJ214" s="125" t="s">
        <v>790</v>
      </c>
      <c r="AK214" s="125" t="s">
        <v>790</v>
      </c>
      <c r="AL214" s="125" t="s">
        <v>790</v>
      </c>
      <c r="AM214" s="125" t="s">
        <v>790</v>
      </c>
      <c r="AN214" s="125" t="s">
        <v>790</v>
      </c>
      <c r="AO214" s="125" t="s">
        <v>790</v>
      </c>
      <c r="AP214" s="125" t="s">
        <v>790</v>
      </c>
      <c r="AQ214" s="125" t="s">
        <v>790</v>
      </c>
      <c r="AR214" s="125" t="s">
        <v>790</v>
      </c>
      <c r="AS214" s="125" t="s">
        <v>790</v>
      </c>
      <c r="AT214" s="125" t="s">
        <v>790</v>
      </c>
      <c r="AU214" s="125" t="s">
        <v>790</v>
      </c>
      <c r="AV214" s="125" t="s">
        <v>790</v>
      </c>
      <c r="AW214" s="125" t="s">
        <v>790</v>
      </c>
      <c r="AX214" s="125" t="s">
        <v>790</v>
      </c>
      <c r="AY214" s="125" t="s">
        <v>790</v>
      </c>
      <c r="AZ214" s="125" t="s">
        <v>790</v>
      </c>
      <c r="BA214" s="125" t="s">
        <v>790</v>
      </c>
      <c r="BB214" s="125" t="s">
        <v>790</v>
      </c>
      <c r="BC214" s="125" t="s">
        <v>790</v>
      </c>
      <c r="BD214" s="125" t="s">
        <v>790</v>
      </c>
      <c r="BE214" s="125" t="s">
        <v>790</v>
      </c>
      <c r="BF214" s="125" t="s">
        <v>790</v>
      </c>
      <c r="BG214" s="125" t="s">
        <v>790</v>
      </c>
      <c r="BH214" s="125" t="s">
        <v>790</v>
      </c>
      <c r="BI214" s="125" t="s">
        <v>790</v>
      </c>
      <c r="BJ214" s="125" t="s">
        <v>790</v>
      </c>
      <c r="BK214" s="125" t="s">
        <v>790</v>
      </c>
      <c r="BL214" s="125" t="s">
        <v>790</v>
      </c>
      <c r="BM214" s="125" t="s">
        <v>790</v>
      </c>
      <c r="BN214" s="125" t="s">
        <v>790</v>
      </c>
      <c r="BO214" s="125" t="s">
        <v>790</v>
      </c>
      <c r="BP214" s="125" t="s">
        <v>790</v>
      </c>
      <c r="BQ214" s="125" t="s">
        <v>790</v>
      </c>
      <c r="BR214" s="125" t="s">
        <v>790</v>
      </c>
      <c r="BS214" s="125" t="s">
        <v>790</v>
      </c>
      <c r="BT214" s="125" t="s">
        <v>790</v>
      </c>
      <c r="BU214" s="125" t="s">
        <v>790</v>
      </c>
      <c r="BV214" s="125" t="s">
        <v>790</v>
      </c>
      <c r="BW214" s="125" t="s">
        <v>790</v>
      </c>
      <c r="BX214" s="125" t="s">
        <v>790</v>
      </c>
      <c r="BY214" s="125" t="s">
        <v>790</v>
      </c>
      <c r="BZ214" s="125" t="s">
        <v>790</v>
      </c>
      <c r="CA214" s="125" t="s">
        <v>790</v>
      </c>
      <c r="CB214" s="125" t="s">
        <v>790</v>
      </c>
      <c r="CC214" s="125" t="s">
        <v>790</v>
      </c>
      <c r="CD214" s="125" t="s">
        <v>790</v>
      </c>
      <c r="CE214" s="125" t="s">
        <v>790</v>
      </c>
      <c r="CF214" s="125" t="s">
        <v>790</v>
      </c>
      <c r="CG214" s="125" t="s">
        <v>790</v>
      </c>
      <c r="CH214" s="125" t="s">
        <v>790</v>
      </c>
      <c r="CI214" s="125" t="s">
        <v>790</v>
      </c>
      <c r="CJ214" s="125" t="s">
        <v>790</v>
      </c>
      <c r="CK214" s="125" t="s">
        <v>790</v>
      </c>
      <c r="CL214" s="125" t="s">
        <v>790</v>
      </c>
      <c r="CM214" s="125" t="s">
        <v>790</v>
      </c>
      <c r="CN214" s="125" t="s">
        <v>790</v>
      </c>
      <c r="CO214" s="125" t="s">
        <v>790</v>
      </c>
      <c r="CP214" s="125" t="s">
        <v>790</v>
      </c>
      <c r="CQ214" s="125" t="s">
        <v>790</v>
      </c>
      <c r="CR214" s="125" t="s">
        <v>790</v>
      </c>
      <c r="CS214" s="125" t="s">
        <v>790</v>
      </c>
      <c r="CT214" s="125" t="s">
        <v>790</v>
      </c>
      <c r="CU214" s="125" t="s">
        <v>790</v>
      </c>
      <c r="CV214" s="125" t="s">
        <v>790</v>
      </c>
      <c r="CW214" s="125" t="s">
        <v>790</v>
      </c>
      <c r="CX214" s="125" t="s">
        <v>790</v>
      </c>
      <c r="CY214" s="125" t="s">
        <v>790</v>
      </c>
      <c r="CZ214" s="125" t="s">
        <v>790</v>
      </c>
      <c r="DA214" s="125" t="s">
        <v>790</v>
      </c>
      <c r="DB214" s="125" t="s">
        <v>790</v>
      </c>
      <c r="DC214" s="125" t="s">
        <v>790</v>
      </c>
      <c r="DD214" s="125" t="s">
        <v>790</v>
      </c>
      <c r="DE214" s="125" t="s">
        <v>790</v>
      </c>
      <c r="DF214" s="125" t="s">
        <v>790</v>
      </c>
      <c r="DG214" s="125" t="s">
        <v>790</v>
      </c>
      <c r="DH214" s="125" t="s">
        <v>790</v>
      </c>
      <c r="DI214" s="125" t="s">
        <v>790</v>
      </c>
      <c r="DJ214" s="125" t="s">
        <v>790</v>
      </c>
      <c r="DK214" s="125" t="s">
        <v>790</v>
      </c>
      <c r="DL214" s="125" t="s">
        <v>790</v>
      </c>
      <c r="DM214" s="125" t="s">
        <v>790</v>
      </c>
      <c r="DN214" s="125" t="s">
        <v>790</v>
      </c>
      <c r="DO214" s="125" t="s">
        <v>790</v>
      </c>
      <c r="DP214" s="125" t="s">
        <v>790</v>
      </c>
      <c r="DQ214" s="125" t="s">
        <v>790</v>
      </c>
      <c r="DR214" s="125" t="s">
        <v>790</v>
      </c>
      <c r="DS214" s="125" t="s">
        <v>790</v>
      </c>
      <c r="DT214" s="125" t="s">
        <v>790</v>
      </c>
      <c r="DU214" s="125" t="s">
        <v>790</v>
      </c>
      <c r="DV214" s="125" t="s">
        <v>790</v>
      </c>
      <c r="DW214" s="125" t="s">
        <v>790</v>
      </c>
      <c r="DX214" s="125" t="s">
        <v>790</v>
      </c>
      <c r="DY214" s="125" t="s">
        <v>790</v>
      </c>
      <c r="DZ214" s="125" t="s">
        <v>790</v>
      </c>
      <c r="EA214" s="125" t="s">
        <v>790</v>
      </c>
      <c r="EB214" s="125" t="s">
        <v>790</v>
      </c>
      <c r="EC214" s="125" t="s">
        <v>790</v>
      </c>
      <c r="ED214" s="125" t="s">
        <v>790</v>
      </c>
      <c r="EE214" s="125" t="s">
        <v>790</v>
      </c>
      <c r="EF214" s="125" t="s">
        <v>790</v>
      </c>
      <c r="EG214" s="125" t="s">
        <v>790</v>
      </c>
      <c r="EH214" s="125" t="s">
        <v>790</v>
      </c>
      <c r="EI214" s="125" t="s">
        <v>790</v>
      </c>
      <c r="EJ214" s="125" t="s">
        <v>790</v>
      </c>
    </row>
    <row r="215" spans="1:140" ht="12.75">
      <c r="A215" s="6">
        <v>195</v>
      </c>
      <c r="B215" s="6" t="s">
        <v>383</v>
      </c>
      <c r="C215" s="6">
        <v>11</v>
      </c>
      <c r="D215" s="6" t="s">
        <v>384</v>
      </c>
      <c r="E215" s="6">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0</v>
      </c>
      <c r="F216" s="28">
        <v>0</v>
      </c>
      <c r="G216" s="28">
        <v>10.535</v>
      </c>
      <c r="H216" s="55">
        <v>0</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1.0674920050704264</v>
      </c>
      <c r="F217" s="21">
        <v>0.11260464188506607</v>
      </c>
      <c r="G217" s="21">
        <v>9.48</v>
      </c>
      <c r="H217" s="55">
        <v>0.0010674920050704265</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0</v>
      </c>
      <c r="F218" s="26">
        <v>0</v>
      </c>
      <c r="G218" s="26">
        <v>21</v>
      </c>
      <c r="H218" s="55" t="e">
        <v>#VALUE!</v>
      </c>
      <c r="I218" s="145"/>
      <c r="M218" s="125" t="s">
        <v>790</v>
      </c>
      <c r="N218" s="125" t="s">
        <v>790</v>
      </c>
      <c r="O218" s="125" t="s">
        <v>790</v>
      </c>
      <c r="P218" s="125" t="s">
        <v>790</v>
      </c>
      <c r="Q218" s="125" t="s">
        <v>790</v>
      </c>
      <c r="R218" s="125" t="s">
        <v>790</v>
      </c>
      <c r="S218" s="125" t="s">
        <v>790</v>
      </c>
      <c r="T218" s="125" t="s">
        <v>790</v>
      </c>
      <c r="U218" s="125" t="s">
        <v>790</v>
      </c>
      <c r="V218" s="125" t="s">
        <v>790</v>
      </c>
      <c r="W218" s="125" t="s">
        <v>790</v>
      </c>
      <c r="X218" s="125" t="s">
        <v>790</v>
      </c>
      <c r="Y218" s="125" t="s">
        <v>790</v>
      </c>
      <c r="Z218" s="125" t="s">
        <v>790</v>
      </c>
      <c r="AA218" s="125" t="s">
        <v>790</v>
      </c>
      <c r="AB218" s="125" t="s">
        <v>790</v>
      </c>
      <c r="AC218" s="125" t="s">
        <v>790</v>
      </c>
      <c r="AD218" s="125" t="s">
        <v>790</v>
      </c>
      <c r="AE218" s="125" t="s">
        <v>790</v>
      </c>
      <c r="AF218" s="125" t="s">
        <v>790</v>
      </c>
      <c r="AG218" s="125" t="s">
        <v>790</v>
      </c>
      <c r="AH218" s="125" t="s">
        <v>790</v>
      </c>
      <c r="AI218" s="125" t="s">
        <v>790</v>
      </c>
      <c r="AJ218" s="125" t="s">
        <v>790</v>
      </c>
      <c r="AK218" s="125" t="s">
        <v>790</v>
      </c>
      <c r="AL218" s="125" t="s">
        <v>790</v>
      </c>
      <c r="AM218" s="125" t="s">
        <v>790</v>
      </c>
      <c r="AN218" s="125" t="s">
        <v>790</v>
      </c>
      <c r="AO218" s="125" t="s">
        <v>790</v>
      </c>
      <c r="AP218" s="125" t="s">
        <v>790</v>
      </c>
      <c r="AQ218" s="125" t="s">
        <v>790</v>
      </c>
      <c r="AR218" s="125" t="s">
        <v>790</v>
      </c>
      <c r="AS218" s="125" t="s">
        <v>790</v>
      </c>
      <c r="AT218" s="125" t="s">
        <v>790</v>
      </c>
      <c r="AU218" s="125" t="s">
        <v>790</v>
      </c>
      <c r="AV218" s="125" t="s">
        <v>790</v>
      </c>
      <c r="AW218" s="125" t="s">
        <v>790</v>
      </c>
      <c r="AX218" s="125" t="s">
        <v>790</v>
      </c>
      <c r="AY218" s="125" t="s">
        <v>790</v>
      </c>
      <c r="AZ218" s="125" t="s">
        <v>790</v>
      </c>
      <c r="BA218" s="125" t="s">
        <v>790</v>
      </c>
      <c r="BB218" s="125" t="s">
        <v>790</v>
      </c>
      <c r="BC218" s="125" t="s">
        <v>790</v>
      </c>
      <c r="BD218" s="125" t="s">
        <v>790</v>
      </c>
      <c r="BE218" s="125" t="s">
        <v>790</v>
      </c>
      <c r="BF218" s="125" t="s">
        <v>790</v>
      </c>
      <c r="BG218" s="125" t="s">
        <v>790</v>
      </c>
      <c r="BH218" s="125" t="s">
        <v>790</v>
      </c>
      <c r="BI218" s="125" t="s">
        <v>790</v>
      </c>
      <c r="BJ218" s="125" t="s">
        <v>790</v>
      </c>
      <c r="BK218" s="125" t="s">
        <v>790</v>
      </c>
      <c r="BL218" s="125" t="s">
        <v>790</v>
      </c>
      <c r="BM218" s="125" t="s">
        <v>790</v>
      </c>
      <c r="BN218" s="125" t="s">
        <v>790</v>
      </c>
      <c r="BO218" s="125" t="s">
        <v>790</v>
      </c>
      <c r="BP218" s="125" t="s">
        <v>790</v>
      </c>
      <c r="BQ218" s="125" t="s">
        <v>790</v>
      </c>
      <c r="BR218" s="125" t="s">
        <v>790</v>
      </c>
      <c r="BS218" s="125" t="s">
        <v>790</v>
      </c>
      <c r="BT218" s="125" t="s">
        <v>790</v>
      </c>
      <c r="BU218" s="125" t="s">
        <v>790</v>
      </c>
      <c r="BV218" s="125" t="s">
        <v>790</v>
      </c>
      <c r="BW218" s="125" t="s">
        <v>790</v>
      </c>
      <c r="BX218" s="125" t="s">
        <v>790</v>
      </c>
      <c r="BY218" s="125" t="s">
        <v>790</v>
      </c>
      <c r="BZ218" s="125" t="s">
        <v>790</v>
      </c>
      <c r="CA218" s="125" t="s">
        <v>790</v>
      </c>
      <c r="CB218" s="125" t="s">
        <v>790</v>
      </c>
      <c r="CC218" s="125" t="s">
        <v>790</v>
      </c>
      <c r="CD218" s="125" t="s">
        <v>790</v>
      </c>
      <c r="CE218" s="125" t="s">
        <v>790</v>
      </c>
      <c r="CF218" s="125" t="s">
        <v>790</v>
      </c>
      <c r="CG218" s="125" t="s">
        <v>790</v>
      </c>
      <c r="CH218" s="125" t="s">
        <v>790</v>
      </c>
      <c r="CI218" s="125" t="s">
        <v>790</v>
      </c>
      <c r="CJ218" s="125" t="s">
        <v>790</v>
      </c>
      <c r="CK218" s="125" t="s">
        <v>790</v>
      </c>
      <c r="CL218" s="125" t="s">
        <v>790</v>
      </c>
      <c r="CM218" s="125" t="s">
        <v>790</v>
      </c>
      <c r="CN218" s="125" t="s">
        <v>790</v>
      </c>
      <c r="CO218" s="125" t="s">
        <v>790</v>
      </c>
      <c r="CP218" s="125" t="s">
        <v>790</v>
      </c>
      <c r="CQ218" s="125" t="s">
        <v>790</v>
      </c>
      <c r="CR218" s="125" t="s">
        <v>790</v>
      </c>
      <c r="CS218" s="125" t="s">
        <v>790</v>
      </c>
      <c r="CT218" s="125" t="s">
        <v>790</v>
      </c>
      <c r="CU218" s="125" t="s">
        <v>790</v>
      </c>
      <c r="CV218" s="125" t="s">
        <v>790</v>
      </c>
      <c r="CW218" s="125" t="s">
        <v>790</v>
      </c>
      <c r="CX218" s="125" t="s">
        <v>790</v>
      </c>
      <c r="CY218" s="125" t="s">
        <v>790</v>
      </c>
      <c r="CZ218" s="125" t="s">
        <v>790</v>
      </c>
      <c r="DA218" s="125" t="s">
        <v>790</v>
      </c>
      <c r="DB218" s="125" t="s">
        <v>790</v>
      </c>
      <c r="DC218" s="125" t="s">
        <v>790</v>
      </c>
      <c r="DD218" s="125" t="s">
        <v>790</v>
      </c>
      <c r="DE218" s="125" t="s">
        <v>790</v>
      </c>
      <c r="DF218" s="125" t="s">
        <v>790</v>
      </c>
      <c r="DG218" s="125" t="s">
        <v>790</v>
      </c>
      <c r="DH218" s="125" t="s">
        <v>790</v>
      </c>
      <c r="DI218" s="125" t="s">
        <v>790</v>
      </c>
      <c r="DJ218" s="125" t="s">
        <v>790</v>
      </c>
      <c r="DK218" s="125" t="s">
        <v>790</v>
      </c>
      <c r="DL218" s="125" t="s">
        <v>790</v>
      </c>
      <c r="DM218" s="125" t="s">
        <v>790</v>
      </c>
      <c r="DN218" s="125" t="s">
        <v>790</v>
      </c>
      <c r="DO218" s="125" t="s">
        <v>790</v>
      </c>
      <c r="DP218" s="125" t="s">
        <v>790</v>
      </c>
      <c r="DQ218" s="125" t="s">
        <v>790</v>
      </c>
      <c r="DR218" s="125" t="s">
        <v>790</v>
      </c>
      <c r="DS218" s="125" t="s">
        <v>790</v>
      </c>
      <c r="DT218" s="125" t="s">
        <v>790</v>
      </c>
      <c r="DU218" s="125" t="s">
        <v>790</v>
      </c>
      <c r="DV218" s="125" t="s">
        <v>790</v>
      </c>
      <c r="DW218" s="125" t="s">
        <v>790</v>
      </c>
      <c r="DX218" s="125" t="s">
        <v>790</v>
      </c>
      <c r="DY218" s="125" t="s">
        <v>790</v>
      </c>
      <c r="DZ218" s="125" t="s">
        <v>790</v>
      </c>
      <c r="EA218" s="125" t="s">
        <v>790</v>
      </c>
      <c r="EB218" s="125" t="s">
        <v>790</v>
      </c>
      <c r="EC218" s="125" t="s">
        <v>790</v>
      </c>
      <c r="ED218" s="125" t="s">
        <v>790</v>
      </c>
      <c r="EE218" s="125" t="s">
        <v>790</v>
      </c>
      <c r="EF218" s="125" t="s">
        <v>790</v>
      </c>
      <c r="EG218" s="125" t="s">
        <v>790</v>
      </c>
      <c r="EH218" s="125" t="s">
        <v>790</v>
      </c>
      <c r="EI218" s="125" t="s">
        <v>790</v>
      </c>
      <c r="EJ218" s="125" t="s">
        <v>790</v>
      </c>
    </row>
    <row r="219" spans="1:140" ht="12.75">
      <c r="A219" s="7">
        <v>199</v>
      </c>
      <c r="B219" s="7" t="s">
        <v>390</v>
      </c>
      <c r="C219" s="7">
        <v>5</v>
      </c>
      <c r="D219" s="7" t="s">
        <v>391</v>
      </c>
      <c r="E219" s="7">
        <v>0.06936747563539081</v>
      </c>
      <c r="F219" s="24">
        <v>6.936747563539081</v>
      </c>
      <c r="G219" s="24">
        <v>0.01</v>
      </c>
      <c r="H219" s="55">
        <v>6.93674756353908E-05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0.02531393323983726</v>
      </c>
      <c r="F220" s="22">
        <v>0.09272503018255407</v>
      </c>
      <c r="G220" s="22">
        <v>0.273</v>
      </c>
      <c r="H220" s="55" t="e">
        <v>#VALUE!</v>
      </c>
      <c r="I220" s="145"/>
      <c r="M220" s="125" t="s">
        <v>790</v>
      </c>
      <c r="N220" s="125" t="s">
        <v>790</v>
      </c>
      <c r="O220" s="125" t="s">
        <v>790</v>
      </c>
      <c r="P220" s="125" t="s">
        <v>790</v>
      </c>
      <c r="Q220" s="125" t="s">
        <v>790</v>
      </c>
      <c r="R220" s="125" t="s">
        <v>790</v>
      </c>
      <c r="S220" s="125" t="s">
        <v>790</v>
      </c>
      <c r="T220" s="125" t="s">
        <v>790</v>
      </c>
      <c r="U220" s="125" t="s">
        <v>790</v>
      </c>
      <c r="V220" s="125" t="s">
        <v>790</v>
      </c>
      <c r="W220" s="125" t="s">
        <v>790</v>
      </c>
      <c r="X220" s="125" t="s">
        <v>790</v>
      </c>
      <c r="Y220" s="125" t="s">
        <v>790</v>
      </c>
      <c r="Z220" s="125" t="s">
        <v>790</v>
      </c>
      <c r="AA220" s="125" t="s">
        <v>790</v>
      </c>
      <c r="AB220" s="125" t="s">
        <v>790</v>
      </c>
      <c r="AC220" s="125" t="s">
        <v>790</v>
      </c>
      <c r="AD220" s="125" t="s">
        <v>790</v>
      </c>
      <c r="AE220" s="125" t="s">
        <v>790</v>
      </c>
      <c r="AF220" s="125" t="s">
        <v>790</v>
      </c>
      <c r="AG220" s="125" t="s">
        <v>790</v>
      </c>
      <c r="AH220" s="125" t="s">
        <v>790</v>
      </c>
      <c r="AI220" s="125" t="s">
        <v>790</v>
      </c>
      <c r="AJ220" s="125" t="s">
        <v>790</v>
      </c>
      <c r="AK220" s="125" t="s">
        <v>790</v>
      </c>
      <c r="AL220" s="125" t="s">
        <v>790</v>
      </c>
      <c r="AM220" s="125" t="s">
        <v>790</v>
      </c>
      <c r="AN220" s="125" t="s">
        <v>790</v>
      </c>
      <c r="AO220" s="125" t="s">
        <v>790</v>
      </c>
      <c r="AP220" s="125" t="s">
        <v>790</v>
      </c>
      <c r="AQ220" s="125" t="s">
        <v>790</v>
      </c>
      <c r="AR220" s="125" t="s">
        <v>790</v>
      </c>
      <c r="AS220" s="125" t="s">
        <v>790</v>
      </c>
      <c r="AT220" s="125" t="s">
        <v>790</v>
      </c>
      <c r="AU220" s="125" t="s">
        <v>790</v>
      </c>
      <c r="AV220" s="125" t="s">
        <v>790</v>
      </c>
      <c r="AW220" s="125" t="s">
        <v>790</v>
      </c>
      <c r="AX220" s="125" t="s">
        <v>790</v>
      </c>
      <c r="AY220" s="125" t="s">
        <v>790</v>
      </c>
      <c r="AZ220" s="125" t="s">
        <v>790</v>
      </c>
      <c r="BA220" s="125" t="s">
        <v>790</v>
      </c>
      <c r="BB220" s="125" t="s">
        <v>790</v>
      </c>
      <c r="BC220" s="125" t="s">
        <v>790</v>
      </c>
      <c r="BD220" s="125" t="s">
        <v>790</v>
      </c>
      <c r="BE220" s="125" t="s">
        <v>790</v>
      </c>
      <c r="BF220" s="125" t="s">
        <v>790</v>
      </c>
      <c r="BG220" s="125" t="s">
        <v>790</v>
      </c>
      <c r="BH220" s="125" t="s">
        <v>790</v>
      </c>
      <c r="BI220" s="125" t="s">
        <v>790</v>
      </c>
      <c r="BJ220" s="125" t="s">
        <v>790</v>
      </c>
      <c r="BK220" s="125" t="s">
        <v>790</v>
      </c>
      <c r="BL220" s="125" t="s">
        <v>790</v>
      </c>
      <c r="BM220" s="125" t="s">
        <v>790</v>
      </c>
      <c r="BN220" s="125" t="s">
        <v>790</v>
      </c>
      <c r="BO220" s="125" t="s">
        <v>790</v>
      </c>
      <c r="BP220" s="125" t="s">
        <v>790</v>
      </c>
      <c r="BQ220" s="125" t="s">
        <v>790</v>
      </c>
      <c r="BR220" s="125" t="s">
        <v>790</v>
      </c>
      <c r="BS220" s="125" t="s">
        <v>790</v>
      </c>
      <c r="BT220" s="125" t="s">
        <v>790</v>
      </c>
      <c r="BU220" s="125" t="s">
        <v>790</v>
      </c>
      <c r="BV220" s="125" t="s">
        <v>790</v>
      </c>
      <c r="BW220" s="125" t="s">
        <v>790</v>
      </c>
      <c r="BX220" s="125" t="s">
        <v>790</v>
      </c>
      <c r="BY220" s="125" t="s">
        <v>790</v>
      </c>
      <c r="BZ220" s="125" t="s">
        <v>790</v>
      </c>
      <c r="CA220" s="125" t="s">
        <v>790</v>
      </c>
      <c r="CB220" s="125" t="s">
        <v>790</v>
      </c>
      <c r="CC220" s="125" t="s">
        <v>790</v>
      </c>
      <c r="CD220" s="125" t="s">
        <v>790</v>
      </c>
      <c r="CE220" s="125" t="s">
        <v>790</v>
      </c>
      <c r="CF220" s="125" t="s">
        <v>790</v>
      </c>
      <c r="CG220" s="125" t="s">
        <v>790</v>
      </c>
      <c r="CH220" s="125" t="s">
        <v>790</v>
      </c>
      <c r="CI220" s="125" t="s">
        <v>790</v>
      </c>
      <c r="CJ220" s="125" t="s">
        <v>790</v>
      </c>
      <c r="CK220" s="125" t="s">
        <v>790</v>
      </c>
      <c r="CL220" s="125" t="s">
        <v>790</v>
      </c>
      <c r="CM220" s="125" t="s">
        <v>790</v>
      </c>
      <c r="CN220" s="125" t="s">
        <v>790</v>
      </c>
      <c r="CO220" s="125" t="s">
        <v>790</v>
      </c>
      <c r="CP220" s="125" t="s">
        <v>790</v>
      </c>
      <c r="CQ220" s="125" t="s">
        <v>790</v>
      </c>
      <c r="CR220" s="125" t="s">
        <v>790</v>
      </c>
      <c r="CS220" s="125" t="s">
        <v>790</v>
      </c>
      <c r="CT220" s="125" t="s">
        <v>790</v>
      </c>
      <c r="CU220" s="125" t="s">
        <v>790</v>
      </c>
      <c r="CV220" s="125" t="s">
        <v>790</v>
      </c>
      <c r="CW220" s="125" t="s">
        <v>790</v>
      </c>
      <c r="CX220" s="125" t="s">
        <v>790</v>
      </c>
      <c r="CY220" s="125" t="s">
        <v>790</v>
      </c>
      <c r="CZ220" s="125" t="s">
        <v>790</v>
      </c>
      <c r="DA220" s="125" t="s">
        <v>790</v>
      </c>
      <c r="DB220" s="125" t="s">
        <v>790</v>
      </c>
      <c r="DC220" s="125" t="s">
        <v>790</v>
      </c>
      <c r="DD220" s="125" t="s">
        <v>790</v>
      </c>
      <c r="DE220" s="125" t="s">
        <v>790</v>
      </c>
      <c r="DF220" s="125" t="s">
        <v>790</v>
      </c>
      <c r="DG220" s="125" t="s">
        <v>790</v>
      </c>
      <c r="DH220" s="125" t="s">
        <v>790</v>
      </c>
      <c r="DI220" s="125" t="s">
        <v>790</v>
      </c>
      <c r="DJ220" s="125" t="s">
        <v>790</v>
      </c>
      <c r="DK220" s="125" t="s">
        <v>790</v>
      </c>
      <c r="DL220" s="125" t="s">
        <v>790</v>
      </c>
      <c r="DM220" s="125" t="s">
        <v>790</v>
      </c>
      <c r="DN220" s="125" t="s">
        <v>790</v>
      </c>
      <c r="DO220" s="125" t="s">
        <v>790</v>
      </c>
      <c r="DP220" s="125" t="s">
        <v>790</v>
      </c>
      <c r="DQ220" s="125" t="s">
        <v>790</v>
      </c>
      <c r="DR220" s="125" t="s">
        <v>790</v>
      </c>
      <c r="DS220" s="125" t="s">
        <v>790</v>
      </c>
      <c r="DT220" s="125" t="s">
        <v>790</v>
      </c>
      <c r="DU220" s="125" t="s">
        <v>790</v>
      </c>
      <c r="DV220" s="125" t="s">
        <v>790</v>
      </c>
      <c r="DW220" s="125" t="s">
        <v>790</v>
      </c>
      <c r="DX220" s="125" t="s">
        <v>790</v>
      </c>
      <c r="DY220" s="125" t="s">
        <v>790</v>
      </c>
      <c r="DZ220" s="125" t="s">
        <v>790</v>
      </c>
      <c r="EA220" s="125" t="s">
        <v>790</v>
      </c>
      <c r="EB220" s="125" t="s">
        <v>790</v>
      </c>
      <c r="EC220" s="125" t="s">
        <v>790</v>
      </c>
      <c r="ED220" s="125" t="s">
        <v>790</v>
      </c>
      <c r="EE220" s="125" t="s">
        <v>790</v>
      </c>
      <c r="EF220" s="125" t="s">
        <v>790</v>
      </c>
      <c r="EG220" s="125" t="s">
        <v>790</v>
      </c>
      <c r="EH220" s="125" t="s">
        <v>790</v>
      </c>
      <c r="EI220" s="125" t="s">
        <v>790</v>
      </c>
      <c r="EJ220" s="125" t="s">
        <v>790</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34</v>
      </c>
      <c r="C1" t="str">
        <f>CONCATENATE(Data!J3," estimated deaths in 2002")</f>
        <v>Dengue estimated deaths in 2002</v>
      </c>
      <c r="H1" t="str">
        <f>CONCATENATE("total ",TEXT(Data!E4/1,"0")," ")</f>
        <v>total 18572 </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Haiti</v>
      </c>
      <c r="L5" s="51">
        <f aca="true" t="shared" si="1" ref="L5:L14">INDEX(H$47:H$246,MATCH(N5,F$47:F$246,FALSE))</f>
        <v>121.68846675421746</v>
      </c>
      <c r="N5" s="1">
        <v>200</v>
      </c>
    </row>
    <row r="6" spans="10:14" ht="12.75">
      <c r="J6">
        <f aca="true" t="shared" si="2" ref="J6:J14">RANK(L6,H$47:H$246)</f>
        <v>2</v>
      </c>
      <c r="K6" s="5" t="str">
        <f t="shared" si="0"/>
        <v>Suriname</v>
      </c>
      <c r="L6" s="51">
        <f t="shared" si="1"/>
        <v>70.5910671054885</v>
      </c>
      <c r="N6" s="1">
        <f>N5-1</f>
        <v>199</v>
      </c>
    </row>
    <row r="7" spans="10:14" ht="12.75">
      <c r="J7">
        <f t="shared" si="2"/>
        <v>3</v>
      </c>
      <c r="K7" s="5" t="str">
        <f t="shared" si="0"/>
        <v>Thailand</v>
      </c>
      <c r="L7" s="51">
        <f t="shared" si="1"/>
        <v>39.981766539348655</v>
      </c>
      <c r="N7" s="1">
        <f aca="true" t="shared" si="3" ref="N7:N14">N6-1</f>
        <v>198</v>
      </c>
    </row>
    <row r="8" spans="10:14" ht="12.75">
      <c r="J8">
        <f>RANK(L8,H$47:H$246)</f>
        <v>4</v>
      </c>
      <c r="K8" s="5" t="str">
        <f t="shared" si="0"/>
        <v>Philippines</v>
      </c>
      <c r="L8" s="51">
        <f t="shared" si="1"/>
        <v>39.293967452118686</v>
      </c>
      <c r="N8" s="1">
        <f t="shared" si="3"/>
        <v>197</v>
      </c>
    </row>
    <row r="9" spans="10:14" ht="12.75">
      <c r="J9">
        <f t="shared" si="2"/>
        <v>5</v>
      </c>
      <c r="K9" s="5" t="str">
        <f t="shared" si="0"/>
        <v>Lao People's D Republic</v>
      </c>
      <c r="L9" s="51">
        <f t="shared" si="1"/>
        <v>33.489926124976776</v>
      </c>
      <c r="N9" s="1">
        <f t="shared" si="3"/>
        <v>196</v>
      </c>
    </row>
    <row r="10" spans="10:14" ht="12.75">
      <c r="J10">
        <f t="shared" si="2"/>
        <v>6</v>
      </c>
      <c r="K10" s="5" t="str">
        <f t="shared" si="0"/>
        <v>Bhutan</v>
      </c>
      <c r="L10" s="51">
        <f t="shared" si="1"/>
        <v>28.745250932919728</v>
      </c>
      <c r="N10" s="1">
        <f t="shared" si="3"/>
        <v>195</v>
      </c>
    </row>
    <row r="11" spans="10:14" ht="12.75">
      <c r="J11">
        <f t="shared" si="2"/>
        <v>7</v>
      </c>
      <c r="K11" s="5" t="str">
        <f t="shared" si="0"/>
        <v>Dominican Republic</v>
      </c>
      <c r="L11" s="51">
        <f t="shared" si="1"/>
        <v>26.817346788128752</v>
      </c>
      <c r="N11" s="1">
        <f t="shared" si="3"/>
        <v>194</v>
      </c>
    </row>
    <row r="12" spans="10:14" ht="12.75">
      <c r="J12">
        <f t="shared" si="2"/>
        <v>8</v>
      </c>
      <c r="K12" s="5" t="str">
        <f t="shared" si="0"/>
        <v>Honduras</v>
      </c>
      <c r="L12" s="51">
        <f t="shared" si="1"/>
        <v>17.34259886722359</v>
      </c>
      <c r="N12" s="1">
        <f t="shared" si="3"/>
        <v>193</v>
      </c>
    </row>
    <row r="13" spans="10:14" ht="12.75">
      <c r="J13">
        <f t="shared" si="2"/>
        <v>9</v>
      </c>
      <c r="K13" s="5" t="str">
        <f t="shared" si="0"/>
        <v>Myanmar</v>
      </c>
      <c r="L13" s="51">
        <f t="shared" si="1"/>
        <v>16.83760783485301</v>
      </c>
      <c r="N13" s="1">
        <f t="shared" si="3"/>
        <v>192</v>
      </c>
    </row>
    <row r="14" spans="10:14" ht="12.75">
      <c r="J14">
        <f t="shared" si="2"/>
        <v>10</v>
      </c>
      <c r="K14" s="5" t="str">
        <f t="shared" si="0"/>
        <v>Nicaragua</v>
      </c>
      <c r="L14" s="51">
        <f t="shared" si="1"/>
        <v>14.99518748201749</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91</v>
      </c>
      <c r="K23" s="5" t="str">
        <f aca="true" t="shared" si="4" ref="K23:K32">INDEX(A$47:A$246,MATCH(N23,F$47:F$246,0))</f>
        <v>Gabon</v>
      </c>
      <c r="L23" s="144">
        <f>INDEX(H$47:H$246,MATCH(N23,F$47:F$246,FALSE))</f>
        <v>0.03881755747984474</v>
      </c>
      <c r="N23" s="1">
        <f>200-COUNTIF(Data!F21:F220,"&gt;0.001")+10</f>
        <v>110</v>
      </c>
    </row>
    <row r="24" spans="10:14" ht="12.75">
      <c r="J24">
        <f aca="true" t="shared" si="5" ref="J24:J32">RANK(L24,H$47:H$246)</f>
        <v>93</v>
      </c>
      <c r="K24" s="5" t="str">
        <f t="shared" si="4"/>
        <v>Yemen</v>
      </c>
      <c r="L24" s="144">
        <f aca="true" t="shared" si="6" ref="L24:L32">INDEX(H$47:H$246,MATCH(N24,F$47:F$246,FALSE))</f>
        <v>0.023670317825271427</v>
      </c>
      <c r="N24" s="1">
        <f>N23-1</f>
        <v>109</v>
      </c>
    </row>
    <row r="25" spans="10:14" ht="12.75">
      <c r="J25">
        <f t="shared" si="5"/>
        <v>92</v>
      </c>
      <c r="K25" s="5" t="str">
        <f t="shared" si="4"/>
        <v>Algeria</v>
      </c>
      <c r="L25" s="144">
        <f t="shared" si="6"/>
        <v>0.023939773478888864</v>
      </c>
      <c r="N25" s="1">
        <f aca="true" t="shared" si="7" ref="N25:N32">N24-1</f>
        <v>108</v>
      </c>
    </row>
    <row r="26" spans="10:14" ht="12.75">
      <c r="J26">
        <f t="shared" si="5"/>
        <v>94</v>
      </c>
      <c r="K26" s="5" t="str">
        <f t="shared" si="4"/>
        <v>Cameroon</v>
      </c>
      <c r="L26" s="144">
        <f t="shared" si="6"/>
        <v>0.016396267067789252</v>
      </c>
      <c r="N26" s="1">
        <f t="shared" si="7"/>
        <v>107</v>
      </c>
    </row>
    <row r="27" spans="10:14" ht="12.75">
      <c r="J27">
        <f t="shared" si="5"/>
        <v>95</v>
      </c>
      <c r="K27" s="5" t="str">
        <f t="shared" si="4"/>
        <v>Cape Verde</v>
      </c>
      <c r="L27" s="144">
        <f t="shared" si="6"/>
        <v>0.012269208911366531</v>
      </c>
      <c r="N27" s="1">
        <f t="shared" si="7"/>
        <v>106</v>
      </c>
    </row>
    <row r="28" spans="10:14" ht="12.75">
      <c r="J28">
        <f t="shared" si="5"/>
        <v>96</v>
      </c>
      <c r="K28" s="5" t="str">
        <f t="shared" si="4"/>
        <v>Iraq</v>
      </c>
      <c r="L28" s="144">
        <f t="shared" si="6"/>
        <v>0.011880797090510292</v>
      </c>
      <c r="N28" s="1">
        <f t="shared" si="7"/>
        <v>105</v>
      </c>
    </row>
    <row r="29" spans="10:14" ht="12.75">
      <c r="J29">
        <f t="shared" si="5"/>
        <v>97</v>
      </c>
      <c r="K29" s="5" t="str">
        <f t="shared" si="4"/>
        <v>Egypt</v>
      </c>
      <c r="L29" s="144">
        <f t="shared" si="6"/>
        <v>0.005490203086455736</v>
      </c>
      <c r="N29" s="1">
        <f t="shared" si="7"/>
        <v>104</v>
      </c>
    </row>
    <row r="30" spans="10:14" ht="12.75">
      <c r="J30">
        <f t="shared" si="5"/>
        <v>99</v>
      </c>
      <c r="K30" s="5" t="str">
        <f t="shared" si="4"/>
        <v>Liechtenstein</v>
      </c>
      <c r="L30" s="144">
        <f t="shared" si="6"/>
        <v>0.0027339219305411123</v>
      </c>
      <c r="N30" s="1">
        <f t="shared" si="7"/>
        <v>103</v>
      </c>
    </row>
    <row r="31" spans="10:14" ht="12.75">
      <c r="J31">
        <f t="shared" si="5"/>
        <v>99</v>
      </c>
      <c r="K31" s="5" t="str">
        <f t="shared" si="4"/>
        <v>Holy See</v>
      </c>
      <c r="L31" s="144">
        <f t="shared" si="6"/>
        <v>0.0027339219305411123</v>
      </c>
      <c r="N31" s="1">
        <f t="shared" si="7"/>
        <v>102</v>
      </c>
    </row>
    <row r="32" spans="10:14" ht="12.75">
      <c r="J32">
        <f t="shared" si="5"/>
        <v>98</v>
      </c>
      <c r="K32" s="5" t="str">
        <f t="shared" si="4"/>
        <v>United States</v>
      </c>
      <c r="L32" s="144">
        <f t="shared" si="6"/>
        <v>0.003313657774468548</v>
      </c>
      <c r="N32" s="1">
        <f t="shared" si="7"/>
        <v>101</v>
      </c>
    </row>
    <row r="34" spans="5:12" ht="12.75">
      <c r="E34" s="48"/>
      <c r="J34" s="147" t="s">
        <v>479</v>
      </c>
      <c r="K34" s="146"/>
      <c r="L34" s="146"/>
    </row>
    <row r="36" ht="12.75">
      <c r="J36" t="s">
        <v>789</v>
      </c>
    </row>
    <row r="42" spans="8:9" ht="12.75">
      <c r="H42" s="46" t="s">
        <v>431</v>
      </c>
      <c r="I42" s="46" t="s">
        <v>430</v>
      </c>
    </row>
    <row r="43" spans="8:9" ht="12.75">
      <c r="H43" s="1">
        <f>MAX(H47:H246)</f>
        <v>121.68846675421746</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0</v>
      </c>
      <c r="C47" s="1">
        <f>IF(F47=1,I47/2,I47/2+VLOOKUP(F47-1,F$47:I$246,4,FALSE)/2+VLOOKUP(F47-1,F$47:G$246,2,FALSE))</f>
        <v>1898.7920000000004</v>
      </c>
      <c r="D47" s="1">
        <f>C47+J47</f>
        <v>2546.242</v>
      </c>
      <c r="E47" s="1">
        <f>100*(INT(1000*H47)+I47/I$248)+M47</f>
        <v>114.74470760840065</v>
      </c>
      <c r="F47" s="1">
        <f aca="true" t="shared" si="8" ref="F47:F78">RANK(E47,E$47:E$246,1)</f>
        <v>80</v>
      </c>
      <c r="G47" s="3">
        <f aca="true" t="shared" si="9" ref="G47:G78">C47</f>
        <v>1898.7920000000004</v>
      </c>
      <c r="H47" s="1">
        <f>INDEX(Data!F$21:F$220,Graph!M47)</f>
        <v>0</v>
      </c>
      <c r="I47" s="1">
        <f>INDEX(Data!G$21:G$220,Graph!M47)</f>
        <v>1294.9</v>
      </c>
      <c r="J47">
        <f>I47/2</f>
        <v>647.45</v>
      </c>
      <c r="K47" s="1">
        <f>IF(F47=200,0,B47-VLOOKUP(F47+1,F$47:H$246,3,FALSE))</f>
        <v>0</v>
      </c>
      <c r="L47">
        <v>7</v>
      </c>
      <c r="M47">
        <v>94</v>
      </c>
    </row>
    <row r="48" spans="1:13" ht="12.75">
      <c r="A48" s="1" t="str">
        <f>INDEX(Data!B$21:B$220,Graph!M48)</f>
        <v>India</v>
      </c>
      <c r="B48" s="1">
        <f aca="true" t="shared" si="10" ref="B48:B111">H48</f>
        <v>5.179907579438807</v>
      </c>
      <c r="C48" s="1">
        <f aca="true" t="shared" si="11" ref="C48:C111">IF(F48=1,I48/2,I48/2+VLOOKUP(F48-1,F$47:I$246,4,FALSE)/2+VLOOKUP(F48-1,F$47:G$246,2,FALSE))</f>
        <v>5277.432</v>
      </c>
      <c r="D48" s="1">
        <f aca="true" t="shared" si="12" ref="D48:D111">C48+J48</f>
        <v>5802.182</v>
      </c>
      <c r="E48" s="1">
        <f aca="true" t="shared" si="13" ref="E48:E111">100*(INT(1000*H48)+I48/I$248)+M48</f>
        <v>518043.8133219824</v>
      </c>
      <c r="F48" s="1">
        <f t="shared" si="8"/>
        <v>177</v>
      </c>
      <c r="G48" s="3">
        <f t="shared" si="9"/>
        <v>5277.432</v>
      </c>
      <c r="H48" s="1">
        <f>INDEX(Data!F$21:F$220,Graph!M48)</f>
        <v>5.179907579438807</v>
      </c>
      <c r="I48" s="1">
        <f>INDEX(Data!G$21:G$220,Graph!M48)</f>
        <v>1049.5</v>
      </c>
      <c r="J48">
        <f aca="true" t="shared" si="14" ref="J48:J111">I48/2</f>
        <v>524.75</v>
      </c>
      <c r="K48" s="1">
        <f aca="true" t="shared" si="15" ref="K48:K111">IF(F48=200,0,B48-VLOOKUP(F48+1,F$47:H$246,3,FALSE))</f>
        <v>-0.15274859120619055</v>
      </c>
      <c r="L48">
        <v>4</v>
      </c>
      <c r="M48">
        <v>127</v>
      </c>
    </row>
    <row r="49" spans="1:13" ht="12.75">
      <c r="A49" s="1" t="str">
        <f>INDEX(Data!B$21:B$220,Graph!M49)</f>
        <v>United States</v>
      </c>
      <c r="B49" s="1">
        <f t="shared" si="10"/>
        <v>0.003313657774468548</v>
      </c>
      <c r="C49" s="1">
        <f t="shared" si="11"/>
        <v>2924.0479999999993</v>
      </c>
      <c r="D49" s="1">
        <f t="shared" si="12"/>
        <v>3069.5479999999993</v>
      </c>
      <c r="E49" s="1">
        <f t="shared" si="13"/>
        <v>312.6619120503858</v>
      </c>
      <c r="F49" s="1">
        <f t="shared" si="8"/>
        <v>101</v>
      </c>
      <c r="G49" s="3">
        <f t="shared" si="9"/>
        <v>2924.0479999999993</v>
      </c>
      <c r="H49" s="1">
        <f>INDEX(Data!F$21:F$220,Graph!M49)</f>
        <v>0.003313657774468548</v>
      </c>
      <c r="I49" s="1">
        <f>INDEX(Data!G$21:G$220,Graph!M49)</f>
        <v>291</v>
      </c>
      <c r="J49">
        <f t="shared" si="14"/>
        <v>145.5</v>
      </c>
      <c r="K49" s="1">
        <f t="shared" si="15"/>
        <v>0.0005797358439274358</v>
      </c>
      <c r="L49">
        <v>10</v>
      </c>
      <c r="M49">
        <v>8</v>
      </c>
    </row>
    <row r="50" spans="1:13" ht="12.75">
      <c r="A50" s="1" t="str">
        <f>INDEX(Data!B$21:B$220,Graph!M50)</f>
        <v>Indonesia</v>
      </c>
      <c r="B50" s="1">
        <f t="shared" si="10"/>
        <v>2.4869760771367715</v>
      </c>
      <c r="C50" s="1">
        <f t="shared" si="11"/>
        <v>4276.014000000001</v>
      </c>
      <c r="D50" s="1">
        <f t="shared" si="12"/>
        <v>4384.564000000001</v>
      </c>
      <c r="E50" s="1">
        <f t="shared" si="13"/>
        <v>248714.478010674</v>
      </c>
      <c r="F50" s="1">
        <f t="shared" si="8"/>
        <v>164</v>
      </c>
      <c r="G50" s="3">
        <f t="shared" si="9"/>
        <v>4276.014000000001</v>
      </c>
      <c r="H50" s="1">
        <f>INDEX(Data!F$21:F$220,Graph!M50)</f>
        <v>2.4869760771367715</v>
      </c>
      <c r="I50" s="1">
        <f>INDEX(Data!G$21:G$220,Graph!M50)</f>
        <v>217.1</v>
      </c>
      <c r="J50">
        <f t="shared" si="14"/>
        <v>108.55</v>
      </c>
      <c r="K50" s="1">
        <f t="shared" si="15"/>
        <v>-0.009374428629514764</v>
      </c>
      <c r="L50">
        <v>5</v>
      </c>
      <c r="M50">
        <v>111</v>
      </c>
    </row>
    <row r="51" spans="1:13" ht="12.75">
      <c r="A51" s="1" t="str">
        <f>INDEX(Data!B$21:B$220,Graph!M51)</f>
        <v>Brazil</v>
      </c>
      <c r="B51" s="1">
        <f t="shared" si="10"/>
        <v>2.4963505057662863</v>
      </c>
      <c r="C51" s="1">
        <f t="shared" si="11"/>
        <v>4472.714000000001</v>
      </c>
      <c r="D51" s="1">
        <f t="shared" si="12"/>
        <v>4560.8640000000005</v>
      </c>
      <c r="E51" s="1">
        <f t="shared" si="13"/>
        <v>249674.824381768</v>
      </c>
      <c r="F51" s="1">
        <f t="shared" si="8"/>
        <v>165</v>
      </c>
      <c r="G51" s="3">
        <f t="shared" si="9"/>
        <v>4472.714000000001</v>
      </c>
      <c r="H51" s="1">
        <f>INDEX(Data!F$21:F$220,Graph!M51)</f>
        <v>2.4963505057662863</v>
      </c>
      <c r="I51" s="1">
        <f>INDEX(Data!G$21:G$220,Graph!M51)</f>
        <v>176.3</v>
      </c>
      <c r="J51">
        <f t="shared" si="14"/>
        <v>88.15</v>
      </c>
      <c r="K51" s="1">
        <f t="shared" si="15"/>
        <v>-0.23499440846948305</v>
      </c>
      <c r="L51">
        <v>8</v>
      </c>
      <c r="M51">
        <v>72</v>
      </c>
    </row>
    <row r="52" spans="1:13" ht="12.75">
      <c r="A52" s="1" t="str">
        <f>INDEX(Data!B$21:B$220,Graph!M52)</f>
        <v>Pakistan</v>
      </c>
      <c r="B52" s="1">
        <f t="shared" si="10"/>
        <v>3.7715935076058567</v>
      </c>
      <c r="C52" s="1">
        <f t="shared" si="11"/>
        <v>4637.332</v>
      </c>
      <c r="D52" s="1">
        <f t="shared" si="12"/>
        <v>4712.282</v>
      </c>
      <c r="E52" s="1">
        <f t="shared" si="13"/>
        <v>377244.401445417</v>
      </c>
      <c r="F52" s="1">
        <f t="shared" si="8"/>
        <v>170</v>
      </c>
      <c r="G52" s="3">
        <f t="shared" si="9"/>
        <v>4637.332</v>
      </c>
      <c r="H52" s="1">
        <f>INDEX(Data!F$21:F$220,Graph!M52)</f>
        <v>3.7715935076058567</v>
      </c>
      <c r="I52" s="1">
        <f>INDEX(Data!G$21:G$220,Graph!M52)</f>
        <v>149.9</v>
      </c>
      <c r="J52">
        <f t="shared" si="14"/>
        <v>74.95</v>
      </c>
      <c r="K52" s="1">
        <f t="shared" si="15"/>
        <v>-0.2631314033676273</v>
      </c>
      <c r="L52">
        <v>4</v>
      </c>
      <c r="M52">
        <v>142</v>
      </c>
    </row>
    <row r="53" spans="1:13" ht="12.75">
      <c r="A53" s="1" t="str">
        <f>INDEX(Data!B$21:B$220,Graph!M53)</f>
        <v>Russian Federation</v>
      </c>
      <c r="B53" s="1">
        <f t="shared" si="10"/>
        <v>0</v>
      </c>
      <c r="C53" s="1">
        <f t="shared" si="11"/>
        <v>829.8920000000002</v>
      </c>
      <c r="D53" s="1">
        <f t="shared" si="12"/>
        <v>901.9420000000001</v>
      </c>
      <c r="E53" s="1">
        <f t="shared" si="13"/>
        <v>59.30852758233882</v>
      </c>
      <c r="F53" s="1">
        <f t="shared" si="8"/>
        <v>51</v>
      </c>
      <c r="G53" s="3">
        <f t="shared" si="9"/>
        <v>829.8920000000002</v>
      </c>
      <c r="H53" s="1">
        <f>INDEX(Data!F$21:F$220,Graph!M53)</f>
        <v>0</v>
      </c>
      <c r="I53" s="1">
        <f>INDEX(Data!G$21:G$220,Graph!M53)</f>
        <v>144.1</v>
      </c>
      <c r="J53">
        <f t="shared" si="14"/>
        <v>72.05</v>
      </c>
      <c r="K53" s="1">
        <f t="shared" si="15"/>
        <v>0</v>
      </c>
      <c r="L53">
        <v>6</v>
      </c>
      <c r="M53">
        <v>57</v>
      </c>
    </row>
    <row r="54" spans="1:13" ht="12.75">
      <c r="A54" s="1" t="str">
        <f>INDEX(Data!B$21:B$220,Graph!M54)</f>
        <v>Bangladesh</v>
      </c>
      <c r="B54" s="1">
        <f t="shared" si="10"/>
        <v>14.81255975828967</v>
      </c>
      <c r="C54" s="1">
        <f t="shared" si="11"/>
        <v>5943.474000000001</v>
      </c>
      <c r="D54" s="1">
        <f t="shared" si="12"/>
        <v>6015.374000000001</v>
      </c>
      <c r="E54" s="1">
        <f t="shared" si="13"/>
        <v>1481340.3037214875</v>
      </c>
      <c r="F54" s="1">
        <f t="shared" si="8"/>
        <v>190</v>
      </c>
      <c r="G54" s="3">
        <f t="shared" si="9"/>
        <v>5943.474000000001</v>
      </c>
      <c r="H54" s="1">
        <f>INDEX(Data!F$21:F$220,Graph!M54)</f>
        <v>14.81255975828967</v>
      </c>
      <c r="I54" s="1">
        <f>INDEX(Data!G$21:G$220,Graph!M54)</f>
        <v>143.8</v>
      </c>
      <c r="J54">
        <f t="shared" si="14"/>
        <v>71.9</v>
      </c>
      <c r="K54" s="1">
        <f t="shared" si="15"/>
        <v>-0.18262772372782088</v>
      </c>
      <c r="L54">
        <v>4</v>
      </c>
      <c r="M54">
        <v>138</v>
      </c>
    </row>
    <row r="55" spans="1:13" ht="12.75">
      <c r="A55" s="1" t="str">
        <f>INDEX(Data!B$21:B$220,Graph!M55)</f>
        <v>Japan</v>
      </c>
      <c r="B55" s="1">
        <f t="shared" si="10"/>
        <v>0</v>
      </c>
      <c r="C55" s="1">
        <f t="shared" si="11"/>
        <v>122.95000000000002</v>
      </c>
      <c r="D55" s="1">
        <f t="shared" si="12"/>
        <v>186.70000000000002</v>
      </c>
      <c r="E55" s="1">
        <f t="shared" si="13"/>
        <v>11.042590331354608</v>
      </c>
      <c r="F55" s="1">
        <f t="shared" si="8"/>
        <v>7</v>
      </c>
      <c r="G55" s="3">
        <f t="shared" si="9"/>
        <v>122.95000000000002</v>
      </c>
      <c r="H55" s="1">
        <f>INDEX(Data!F$21:F$220,Graph!M55)</f>
        <v>0</v>
      </c>
      <c r="I55" s="1">
        <f>INDEX(Data!G$21:G$220,Graph!M55)</f>
        <v>127.5</v>
      </c>
      <c r="J55">
        <f t="shared" si="14"/>
        <v>63.75</v>
      </c>
      <c r="K55" s="1">
        <f t="shared" si="15"/>
        <v>0</v>
      </c>
      <c r="L55">
        <v>12</v>
      </c>
      <c r="M55">
        <v>9</v>
      </c>
    </row>
    <row r="56" spans="1:13" ht="12.75">
      <c r="A56" s="1" t="str">
        <f>INDEX(Data!B$21:B$220,Graph!M56)</f>
        <v>Nigeria</v>
      </c>
      <c r="B56" s="1">
        <f t="shared" si="10"/>
        <v>0.1438501975003143</v>
      </c>
      <c r="C56" s="1">
        <f t="shared" si="11"/>
        <v>3415.614000000001</v>
      </c>
      <c r="D56" s="1">
        <f t="shared" si="12"/>
        <v>3476.0640000000008</v>
      </c>
      <c r="E56" s="1">
        <f t="shared" si="13"/>
        <v>14452.936856243614</v>
      </c>
      <c r="F56" s="1">
        <f t="shared" si="8"/>
        <v>129</v>
      </c>
      <c r="G56" s="3">
        <f t="shared" si="9"/>
        <v>3415.614000000001</v>
      </c>
      <c r="H56" s="1">
        <f>INDEX(Data!F$21:F$220,Graph!M56)</f>
        <v>0.1438501975003143</v>
      </c>
      <c r="I56" s="1">
        <f>INDEX(Data!G$21:G$220,Graph!M56)</f>
        <v>120.9</v>
      </c>
      <c r="J56">
        <f t="shared" si="14"/>
        <v>60.45</v>
      </c>
      <c r="K56" s="1">
        <f t="shared" si="15"/>
        <v>-0.004139258065497364</v>
      </c>
      <c r="L56">
        <v>3</v>
      </c>
      <c r="M56">
        <v>151</v>
      </c>
    </row>
    <row r="57" spans="1:13" ht="12.75">
      <c r="A57" s="1" t="str">
        <f>INDEX(Data!B$21:B$220,Graph!M57)</f>
        <v>Mexico</v>
      </c>
      <c r="B57" s="1">
        <f t="shared" si="10"/>
        <v>0.16609424802628353</v>
      </c>
      <c r="C57" s="1">
        <f t="shared" si="11"/>
        <v>3618.7640000000006</v>
      </c>
      <c r="D57" s="1">
        <f t="shared" si="12"/>
        <v>3669.7640000000006</v>
      </c>
      <c r="E57" s="1">
        <f t="shared" si="13"/>
        <v>16654.634072265082</v>
      </c>
      <c r="F57" s="1">
        <f t="shared" si="8"/>
        <v>135</v>
      </c>
      <c r="G57" s="3">
        <f t="shared" si="9"/>
        <v>3618.7640000000006</v>
      </c>
      <c r="H57" s="1">
        <f>INDEX(Data!F$21:F$220,Graph!M57)</f>
        <v>0.16609424802628353</v>
      </c>
      <c r="I57" s="1">
        <f>INDEX(Data!G$21:G$220,Graph!M57)</f>
        <v>102</v>
      </c>
      <c r="J57">
        <f t="shared" si="14"/>
        <v>51</v>
      </c>
      <c r="K57" s="1">
        <f t="shared" si="15"/>
        <v>-0.0029630920234170466</v>
      </c>
      <c r="L57">
        <v>10</v>
      </c>
      <c r="M57">
        <v>53</v>
      </c>
    </row>
    <row r="58" spans="1:13" ht="12.75">
      <c r="A58" s="1" t="str">
        <f>INDEX(Data!B$21:B$220,Graph!M58)</f>
        <v>Germany</v>
      </c>
      <c r="B58" s="1">
        <f t="shared" si="10"/>
        <v>0</v>
      </c>
      <c r="C58" s="1">
        <f t="shared" si="11"/>
        <v>376.9000000000001</v>
      </c>
      <c r="D58" s="1">
        <f t="shared" si="12"/>
        <v>418.1000000000001</v>
      </c>
      <c r="E58" s="1">
        <f t="shared" si="13"/>
        <v>20.32007406512643</v>
      </c>
      <c r="F58" s="1">
        <f t="shared" si="8"/>
        <v>16</v>
      </c>
      <c r="G58" s="3">
        <f t="shared" si="9"/>
        <v>376.9000000000001</v>
      </c>
      <c r="H58" s="1">
        <f>INDEX(Data!F$21:F$220,Graph!M58)</f>
        <v>0</v>
      </c>
      <c r="I58" s="1">
        <f>INDEX(Data!G$21:G$220,Graph!M58)</f>
        <v>82.4</v>
      </c>
      <c r="J58">
        <f t="shared" si="14"/>
        <v>41.2</v>
      </c>
      <c r="K58" s="1">
        <f t="shared" si="15"/>
        <v>0</v>
      </c>
      <c r="L58">
        <v>11</v>
      </c>
      <c r="M58">
        <v>19</v>
      </c>
    </row>
    <row r="59" spans="1:13" ht="12.75">
      <c r="A59" s="1" t="str">
        <f>INDEX(Data!B$21:B$220,Graph!M59)</f>
        <v>Viet Nam</v>
      </c>
      <c r="B59" s="1">
        <f t="shared" si="10"/>
        <v>1.8685020505564331</v>
      </c>
      <c r="C59" s="1">
        <f t="shared" si="11"/>
        <v>4124.514000000001</v>
      </c>
      <c r="D59" s="1">
        <f t="shared" si="12"/>
        <v>4164.664000000001</v>
      </c>
      <c r="E59" s="1">
        <f t="shared" si="13"/>
        <v>186913.28643140086</v>
      </c>
      <c r="F59" s="1">
        <f t="shared" si="8"/>
        <v>162</v>
      </c>
      <c r="G59" s="3">
        <f t="shared" si="9"/>
        <v>4124.514000000001</v>
      </c>
      <c r="H59" s="1">
        <f>INDEX(Data!F$21:F$220,Graph!M59)</f>
        <v>1.8685020505564331</v>
      </c>
      <c r="I59" s="1">
        <f>INDEX(Data!G$21:G$220,Graph!M59)</f>
        <v>80.3</v>
      </c>
      <c r="J59">
        <f t="shared" si="14"/>
        <v>40.15</v>
      </c>
      <c r="K59" s="1">
        <f t="shared" si="15"/>
        <v>-0.4951265629610999</v>
      </c>
      <c r="L59">
        <v>5</v>
      </c>
      <c r="M59">
        <v>112</v>
      </c>
    </row>
    <row r="60" spans="1:13" ht="12.75">
      <c r="A60" s="1" t="str">
        <f>INDEX(Data!B$21:B$220,Graph!M60)</f>
        <v>Philippines</v>
      </c>
      <c r="B60" s="1">
        <f t="shared" si="10"/>
        <v>39.293967452118686</v>
      </c>
      <c r="C60" s="1">
        <f t="shared" si="11"/>
        <v>6131.974000000002</v>
      </c>
      <c r="D60" s="1">
        <f t="shared" si="12"/>
        <v>6171.274000000002</v>
      </c>
      <c r="E60" s="1">
        <f t="shared" si="13"/>
        <v>3929384.259196863</v>
      </c>
      <c r="F60" s="1">
        <f t="shared" si="8"/>
        <v>197</v>
      </c>
      <c r="G60" s="3">
        <f t="shared" si="9"/>
        <v>6131.974000000002</v>
      </c>
      <c r="H60" s="1">
        <f>INDEX(Data!F$21:F$220,Graph!M60)</f>
        <v>39.293967452118686</v>
      </c>
      <c r="I60" s="1">
        <f>INDEX(Data!G$21:G$220,Graph!M60)</f>
        <v>78.6</v>
      </c>
      <c r="J60">
        <f t="shared" si="14"/>
        <v>39.3</v>
      </c>
      <c r="K60" s="1">
        <f t="shared" si="15"/>
        <v>-0.6877990872299691</v>
      </c>
      <c r="L60">
        <v>5</v>
      </c>
      <c r="M60">
        <v>83</v>
      </c>
    </row>
    <row r="61" spans="1:13" ht="12.75">
      <c r="A61" s="1" t="str">
        <f>INDEX(Data!B$21:B$220,Graph!M61)</f>
        <v>Egypt</v>
      </c>
      <c r="B61" s="1">
        <f t="shared" si="10"/>
        <v>0.005490203086455736</v>
      </c>
      <c r="C61" s="1">
        <f t="shared" si="11"/>
        <v>3104.8319999999994</v>
      </c>
      <c r="D61" s="1">
        <f t="shared" si="12"/>
        <v>3140.0819999999994</v>
      </c>
      <c r="E61" s="1">
        <f t="shared" si="13"/>
        <v>621.1294323008667</v>
      </c>
      <c r="F61" s="1">
        <f t="shared" si="8"/>
        <v>104</v>
      </c>
      <c r="G61" s="3">
        <f t="shared" si="9"/>
        <v>3104.8319999999994</v>
      </c>
      <c r="H61" s="1">
        <f>INDEX(Data!F$21:F$220,Graph!M61)</f>
        <v>0.005490203086455736</v>
      </c>
      <c r="I61" s="1">
        <f>INDEX(Data!G$21:G$220,Graph!M61)</f>
        <v>70.5</v>
      </c>
      <c r="J61">
        <f t="shared" si="14"/>
        <v>35.25</v>
      </c>
      <c r="K61" s="1">
        <f t="shared" si="15"/>
        <v>-0.0063905940040545565</v>
      </c>
      <c r="L61">
        <v>3</v>
      </c>
      <c r="M61">
        <v>120</v>
      </c>
    </row>
    <row r="62" spans="1:13" ht="12.75">
      <c r="A62" s="1" t="str">
        <f>INDEX(Data!B$21:B$220,Graph!M62)</f>
        <v>Turkey</v>
      </c>
      <c r="B62" s="1">
        <f t="shared" si="10"/>
        <v>0</v>
      </c>
      <c r="C62" s="1">
        <f t="shared" si="11"/>
        <v>1066.092</v>
      </c>
      <c r="D62" s="1">
        <f t="shared" si="12"/>
        <v>1101.2420000000002</v>
      </c>
      <c r="E62" s="1">
        <f t="shared" si="13"/>
        <v>89.1262282376018</v>
      </c>
      <c r="F62" s="1">
        <f t="shared" si="8"/>
        <v>67</v>
      </c>
      <c r="G62" s="3">
        <f t="shared" si="9"/>
        <v>1066.092</v>
      </c>
      <c r="H62" s="1">
        <f>INDEX(Data!F$21:F$220,Graph!M62)</f>
        <v>0</v>
      </c>
      <c r="I62" s="1">
        <f>INDEX(Data!G$21:G$220,Graph!M62)</f>
        <v>70.3</v>
      </c>
      <c r="J62">
        <f t="shared" si="14"/>
        <v>35.15</v>
      </c>
      <c r="K62" s="1">
        <f t="shared" si="15"/>
        <v>0</v>
      </c>
      <c r="L62">
        <v>9</v>
      </c>
      <c r="M62">
        <v>88</v>
      </c>
    </row>
    <row r="63" spans="1:13" ht="12.75">
      <c r="A63" s="1" t="str">
        <f>INDEX(Data!B$21:B$220,Graph!M63)</f>
        <v>Ethiopia</v>
      </c>
      <c r="B63" s="1">
        <f t="shared" si="10"/>
        <v>0.25852568348737204</v>
      </c>
      <c r="C63" s="1">
        <f t="shared" si="11"/>
        <v>3778.5640000000008</v>
      </c>
      <c r="D63" s="1">
        <f t="shared" si="12"/>
        <v>3813.0640000000008</v>
      </c>
      <c r="E63" s="1">
        <f t="shared" si="13"/>
        <v>25971.10540182638</v>
      </c>
      <c r="F63" s="1">
        <f t="shared" si="8"/>
        <v>143</v>
      </c>
      <c r="G63" s="3">
        <f t="shared" si="9"/>
        <v>3778.5640000000008</v>
      </c>
      <c r="H63" s="1">
        <f>INDEX(Data!F$21:F$220,Graph!M63)</f>
        <v>0.25852568348737204</v>
      </c>
      <c r="I63" s="1">
        <f>INDEX(Data!G$21:G$220,Graph!M63)</f>
        <v>69</v>
      </c>
      <c r="J63">
        <f t="shared" si="14"/>
        <v>34.5</v>
      </c>
      <c r="K63" s="1">
        <f t="shared" si="15"/>
        <v>-0.021975902683765425</v>
      </c>
      <c r="L63">
        <v>2</v>
      </c>
      <c r="M63">
        <v>170</v>
      </c>
    </row>
    <row r="64" spans="1:13" ht="12.75">
      <c r="A64" s="1" t="str">
        <f>INDEX(Data!B$21:B$220,Graph!M64)</f>
        <v>Iran (Islamic Republic of)</v>
      </c>
      <c r="B64" s="1">
        <f t="shared" si="10"/>
        <v>0</v>
      </c>
      <c r="C64" s="1">
        <f t="shared" si="11"/>
        <v>1163.9920000000002</v>
      </c>
      <c r="D64" s="1">
        <f t="shared" si="12"/>
        <v>1198.0420000000001</v>
      </c>
      <c r="E64" s="1">
        <f t="shared" si="13"/>
        <v>102.09098354168823</v>
      </c>
      <c r="F64" s="1">
        <f t="shared" si="8"/>
        <v>74</v>
      </c>
      <c r="G64" s="3">
        <f t="shared" si="9"/>
        <v>1163.9920000000002</v>
      </c>
      <c r="H64" s="1">
        <f>INDEX(Data!F$21:F$220,Graph!M64)</f>
        <v>0</v>
      </c>
      <c r="I64" s="1">
        <f>INDEX(Data!G$21:G$220,Graph!M64)</f>
        <v>68.1</v>
      </c>
      <c r="J64">
        <f t="shared" si="14"/>
        <v>34.05</v>
      </c>
      <c r="K64" s="1">
        <f t="shared" si="15"/>
        <v>0</v>
      </c>
      <c r="L64">
        <v>6</v>
      </c>
      <c r="M64">
        <v>101</v>
      </c>
    </row>
    <row r="65" spans="1:13" ht="12.75">
      <c r="A65" s="1" t="str">
        <f>INDEX(Data!B$21:B$220,Graph!M65)</f>
        <v>Thailand</v>
      </c>
      <c r="B65" s="1">
        <f t="shared" si="10"/>
        <v>39.981766539348655</v>
      </c>
      <c r="C65" s="1">
        <f t="shared" si="11"/>
        <v>6202.374000000002</v>
      </c>
      <c r="D65" s="1">
        <f t="shared" si="12"/>
        <v>6233.474000000002</v>
      </c>
      <c r="E65" s="1">
        <f t="shared" si="13"/>
        <v>3998176.996463675</v>
      </c>
      <c r="F65" s="1">
        <f t="shared" si="8"/>
        <v>198</v>
      </c>
      <c r="G65" s="3">
        <f t="shared" si="9"/>
        <v>6202.374000000002</v>
      </c>
      <c r="H65" s="1">
        <f>INDEX(Data!F$21:F$220,Graph!M65)</f>
        <v>39.981766539348655</v>
      </c>
      <c r="I65" s="1">
        <f>INDEX(Data!G$21:G$220,Graph!M65)</f>
        <v>62.2</v>
      </c>
      <c r="J65">
        <f t="shared" si="14"/>
        <v>31.1</v>
      </c>
      <c r="K65" s="1">
        <f t="shared" si="15"/>
        <v>-30.60930056613985</v>
      </c>
      <c r="L65">
        <v>5</v>
      </c>
      <c r="M65">
        <v>76</v>
      </c>
    </row>
    <row r="66" spans="1:13" ht="12.75">
      <c r="A66" s="1" t="str">
        <f>INDEX(Data!B$21:B$220,Graph!M66)</f>
        <v>France</v>
      </c>
      <c r="B66" s="1">
        <f t="shared" si="10"/>
        <v>0</v>
      </c>
      <c r="C66" s="1">
        <f t="shared" si="11"/>
        <v>296.6</v>
      </c>
      <c r="D66" s="1">
        <f t="shared" si="12"/>
        <v>326.5</v>
      </c>
      <c r="E66" s="1">
        <f t="shared" si="13"/>
        <v>16.95801491619612</v>
      </c>
      <c r="F66" s="1">
        <f t="shared" si="8"/>
        <v>13</v>
      </c>
      <c r="G66" s="3">
        <f t="shared" si="9"/>
        <v>296.6</v>
      </c>
      <c r="H66" s="1">
        <f>INDEX(Data!F$21:F$220,Graph!M66)</f>
        <v>0</v>
      </c>
      <c r="I66" s="1">
        <f>INDEX(Data!G$21:G$220,Graph!M66)</f>
        <v>59.8</v>
      </c>
      <c r="J66">
        <f t="shared" si="14"/>
        <v>29.9</v>
      </c>
      <c r="K66" s="1">
        <f t="shared" si="15"/>
        <v>0</v>
      </c>
      <c r="L66">
        <v>11</v>
      </c>
      <c r="M66">
        <v>16</v>
      </c>
    </row>
    <row r="67" spans="1:13" ht="12.75">
      <c r="A67" s="1" t="str">
        <f>INDEX(Data!B$21:B$220,Graph!M67)</f>
        <v>United Kingdom</v>
      </c>
      <c r="B67" s="1">
        <f t="shared" si="10"/>
        <v>0</v>
      </c>
      <c r="C67" s="1">
        <f t="shared" si="11"/>
        <v>223.45000000000002</v>
      </c>
      <c r="D67" s="1">
        <f t="shared" si="12"/>
        <v>253.00000000000003</v>
      </c>
      <c r="E67" s="1">
        <f t="shared" si="13"/>
        <v>12.946800694769077</v>
      </c>
      <c r="F67" s="1">
        <f t="shared" si="8"/>
        <v>9</v>
      </c>
      <c r="G67" s="3">
        <f t="shared" si="9"/>
        <v>223.45000000000002</v>
      </c>
      <c r="H67" s="1">
        <f>INDEX(Data!F$21:F$220,Graph!M67)</f>
        <v>0</v>
      </c>
      <c r="I67" s="1">
        <f>INDEX(Data!G$21:G$220,Graph!M67)</f>
        <v>59.1</v>
      </c>
      <c r="J67">
        <f t="shared" si="14"/>
        <v>29.55</v>
      </c>
      <c r="K67" s="1">
        <f t="shared" si="15"/>
        <v>0</v>
      </c>
      <c r="L67">
        <v>11</v>
      </c>
      <c r="M67">
        <v>12</v>
      </c>
    </row>
    <row r="68" spans="1:13" ht="12.75">
      <c r="A68" s="1" t="str">
        <f>INDEX(Data!B$21:B$220,Graph!M68)</f>
        <v>Italy</v>
      </c>
      <c r="B68" s="1">
        <f t="shared" si="10"/>
        <v>0</v>
      </c>
      <c r="C68" s="1">
        <f t="shared" si="11"/>
        <v>487.8500000000001</v>
      </c>
      <c r="D68" s="1">
        <f t="shared" si="12"/>
        <v>516.6000000000001</v>
      </c>
      <c r="E68" s="1">
        <f t="shared" si="13"/>
        <v>21.921168188650118</v>
      </c>
      <c r="F68" s="1">
        <f t="shared" si="8"/>
        <v>18</v>
      </c>
      <c r="G68" s="3">
        <f t="shared" si="9"/>
        <v>487.8500000000001</v>
      </c>
      <c r="H68" s="1">
        <f>INDEX(Data!F$21:F$220,Graph!M68)</f>
        <v>0</v>
      </c>
      <c r="I68" s="1">
        <f>INDEX(Data!G$21:G$220,Graph!M68)</f>
        <v>57.5</v>
      </c>
      <c r="J68">
        <f t="shared" si="14"/>
        <v>28.75</v>
      </c>
      <c r="K68" s="1">
        <f t="shared" si="15"/>
        <v>0</v>
      </c>
      <c r="L68">
        <v>11</v>
      </c>
      <c r="M68">
        <v>21</v>
      </c>
    </row>
    <row r="69" spans="1:13" ht="12.75">
      <c r="A69" s="1" t="str">
        <f>INDEX(Data!B$21:B$220,Graph!M69)</f>
        <v>Democratic Rep Congo</v>
      </c>
      <c r="B69" s="1">
        <f t="shared" si="10"/>
        <v>0.5832322937190337</v>
      </c>
      <c r="C69" s="1">
        <f t="shared" si="11"/>
        <v>3929.664000000001</v>
      </c>
      <c r="D69" s="1">
        <f t="shared" si="12"/>
        <v>3955.264000000001</v>
      </c>
      <c r="E69" s="1">
        <f t="shared" si="13"/>
        <v>58468.82024019581</v>
      </c>
      <c r="F69" s="1">
        <f t="shared" si="8"/>
        <v>153</v>
      </c>
      <c r="G69" s="3">
        <f t="shared" si="9"/>
        <v>3929.664000000001</v>
      </c>
      <c r="H69" s="1">
        <f>INDEX(Data!F$21:F$220,Graph!M69)</f>
        <v>0.5832322937190337</v>
      </c>
      <c r="I69" s="1">
        <f>INDEX(Data!G$21:G$220,Graph!M69)</f>
        <v>51.2</v>
      </c>
      <c r="J69">
        <f t="shared" si="14"/>
        <v>25.6</v>
      </c>
      <c r="K69" s="1">
        <f t="shared" si="15"/>
        <v>-0.11433495000405858</v>
      </c>
      <c r="L69">
        <v>1</v>
      </c>
      <c r="M69">
        <v>168</v>
      </c>
    </row>
    <row r="70" spans="1:13" ht="12.75">
      <c r="A70" s="1" t="str">
        <f>INDEX(Data!B$21:B$220,Graph!M70)</f>
        <v>Myanmar</v>
      </c>
      <c r="B70" s="1">
        <f t="shared" si="10"/>
        <v>16.83760783485301</v>
      </c>
      <c r="C70" s="1">
        <f t="shared" si="11"/>
        <v>6045.124000000002</v>
      </c>
      <c r="D70" s="1">
        <f t="shared" si="12"/>
        <v>6069.574000000001</v>
      </c>
      <c r="E70" s="1">
        <f t="shared" si="13"/>
        <v>1683832.7833934685</v>
      </c>
      <c r="F70" s="1">
        <f t="shared" si="8"/>
        <v>192</v>
      </c>
      <c r="G70" s="3">
        <f t="shared" si="9"/>
        <v>6045.124000000002</v>
      </c>
      <c r="H70" s="1">
        <f>INDEX(Data!F$21:F$220,Graph!M70)</f>
        <v>16.83760783485301</v>
      </c>
      <c r="I70" s="1">
        <f>INDEX(Data!G$21:G$220,Graph!M70)</f>
        <v>48.9</v>
      </c>
      <c r="J70">
        <f t="shared" si="14"/>
        <v>24.45</v>
      </c>
      <c r="K70" s="1">
        <f t="shared" si="15"/>
        <v>-0.5049910323705795</v>
      </c>
      <c r="L70">
        <v>5</v>
      </c>
      <c r="M70">
        <v>132</v>
      </c>
    </row>
    <row r="71" spans="1:13" ht="12.75">
      <c r="A71" s="1" t="str">
        <f>INDEX(Data!B$21:B$220,Graph!M71)</f>
        <v>Ukraine</v>
      </c>
      <c r="B71" s="1">
        <f t="shared" si="10"/>
        <v>0</v>
      </c>
      <c r="C71" s="1">
        <f t="shared" si="11"/>
        <v>970.9920000000001</v>
      </c>
      <c r="D71" s="1">
        <f t="shared" si="12"/>
        <v>995.4420000000001</v>
      </c>
      <c r="E71" s="1">
        <f t="shared" si="13"/>
        <v>70.78339346826071</v>
      </c>
      <c r="F71" s="1">
        <f t="shared" si="8"/>
        <v>58</v>
      </c>
      <c r="G71" s="3">
        <f t="shared" si="9"/>
        <v>970.9920000000001</v>
      </c>
      <c r="H71" s="1">
        <f>INDEX(Data!F$21:F$220,Graph!M71)</f>
        <v>0</v>
      </c>
      <c r="I71" s="1">
        <f>INDEX(Data!G$21:G$220,Graph!M71)</f>
        <v>48.9</v>
      </c>
      <c r="J71">
        <f t="shared" si="14"/>
        <v>24.45</v>
      </c>
      <c r="K71" s="1">
        <f t="shared" si="15"/>
        <v>0</v>
      </c>
      <c r="L71">
        <v>9</v>
      </c>
      <c r="M71">
        <v>70</v>
      </c>
    </row>
    <row r="72" spans="1:13" ht="12.75">
      <c r="A72" s="1" t="str">
        <f>INDEX(Data!B$21:B$220,Graph!M72)</f>
        <v>Republic of Korea</v>
      </c>
      <c r="B72" s="1">
        <f t="shared" si="10"/>
        <v>0</v>
      </c>
      <c r="C72" s="1">
        <f t="shared" si="11"/>
        <v>580.8000000000002</v>
      </c>
      <c r="D72" s="1">
        <f t="shared" si="12"/>
        <v>604.5000000000002</v>
      </c>
      <c r="E72" s="1">
        <f t="shared" si="13"/>
        <v>28.759362993774182</v>
      </c>
      <c r="F72" s="1">
        <f t="shared" si="8"/>
        <v>25</v>
      </c>
      <c r="G72" s="3">
        <f t="shared" si="9"/>
        <v>580.8000000000002</v>
      </c>
      <c r="H72" s="1">
        <f>INDEX(Data!F$21:F$220,Graph!M72)</f>
        <v>0</v>
      </c>
      <c r="I72" s="1">
        <f>INDEX(Data!G$21:G$220,Graph!M72)</f>
        <v>47.4</v>
      </c>
      <c r="J72">
        <f t="shared" si="14"/>
        <v>23.7</v>
      </c>
      <c r="K72" s="1">
        <f t="shared" si="15"/>
        <v>0</v>
      </c>
      <c r="L72">
        <v>7</v>
      </c>
      <c r="M72">
        <v>28</v>
      </c>
    </row>
    <row r="73" spans="1:13" ht="12.75">
      <c r="A73" s="1" t="str">
        <f>INDEX(Data!B$21:B$220,Graph!M73)</f>
        <v>South Africa</v>
      </c>
      <c r="B73" s="1">
        <f t="shared" si="10"/>
        <v>0</v>
      </c>
      <c r="C73" s="1">
        <f t="shared" si="11"/>
        <v>2577.4420000000005</v>
      </c>
      <c r="D73" s="1">
        <f t="shared" si="12"/>
        <v>2599.8420000000006</v>
      </c>
      <c r="E73" s="1">
        <f t="shared" si="13"/>
        <v>119.71771017133088</v>
      </c>
      <c r="F73" s="1">
        <f t="shared" si="8"/>
        <v>83</v>
      </c>
      <c r="G73" s="3">
        <f t="shared" si="9"/>
        <v>2577.4420000000005</v>
      </c>
      <c r="H73" s="1">
        <f>INDEX(Data!F$21:F$220,Graph!M73)</f>
        <v>0</v>
      </c>
      <c r="I73" s="1">
        <f>INDEX(Data!G$21:G$220,Graph!M73)</f>
        <v>44.8</v>
      </c>
      <c r="J73">
        <f t="shared" si="14"/>
        <v>22.4</v>
      </c>
      <c r="K73" s="1">
        <f t="shared" si="15"/>
        <v>-0.0008080684470553887</v>
      </c>
      <c r="L73">
        <v>2</v>
      </c>
      <c r="M73">
        <v>119</v>
      </c>
    </row>
    <row r="74" spans="1:13" ht="12.75">
      <c r="A74" s="1" t="str">
        <f>INDEX(Data!B$21:B$220,Graph!M74)</f>
        <v>Colombia</v>
      </c>
      <c r="B74" s="1">
        <f t="shared" si="10"/>
        <v>0.9189818691769576</v>
      </c>
      <c r="C74" s="1">
        <f t="shared" si="11"/>
        <v>4040.8140000000008</v>
      </c>
      <c r="D74" s="1">
        <f t="shared" si="12"/>
        <v>4062.5640000000008</v>
      </c>
      <c r="E74" s="1">
        <f t="shared" si="13"/>
        <v>91873.69688376012</v>
      </c>
      <c r="F74" s="1">
        <f t="shared" si="8"/>
        <v>159</v>
      </c>
      <c r="G74" s="3">
        <f t="shared" si="9"/>
        <v>4040.8140000000008</v>
      </c>
      <c r="H74" s="1">
        <f>INDEX(Data!F$21:F$220,Graph!M74)</f>
        <v>0.9189818691769576</v>
      </c>
      <c r="I74" s="1">
        <f>INDEX(Data!G$21:G$220,Graph!M74)</f>
        <v>43.5</v>
      </c>
      <c r="J74">
        <f t="shared" si="14"/>
        <v>21.75</v>
      </c>
      <c r="K74" s="1">
        <f t="shared" si="15"/>
        <v>-0.5375744216726044</v>
      </c>
      <c r="L74">
        <v>8</v>
      </c>
      <c r="M74">
        <v>73</v>
      </c>
    </row>
    <row r="75" spans="1:13" ht="12.75">
      <c r="A75" s="1" t="str">
        <f>INDEX(Data!B$21:B$220,Graph!M75)</f>
        <v>Spain</v>
      </c>
      <c r="B75" s="1">
        <f t="shared" si="10"/>
        <v>0</v>
      </c>
      <c r="C75" s="1">
        <f t="shared" si="11"/>
        <v>438.6000000000001</v>
      </c>
      <c r="D75" s="1">
        <f t="shared" si="12"/>
        <v>459.1000000000001</v>
      </c>
      <c r="E75" s="1">
        <f t="shared" si="13"/>
        <v>20.656832969298346</v>
      </c>
      <c r="F75" s="1">
        <f t="shared" si="8"/>
        <v>17</v>
      </c>
      <c r="G75" s="3">
        <f t="shared" si="9"/>
        <v>438.6000000000001</v>
      </c>
      <c r="H75" s="1">
        <f>INDEX(Data!F$21:F$220,Graph!M75)</f>
        <v>0</v>
      </c>
      <c r="I75" s="1">
        <f>INDEX(Data!G$21:G$220,Graph!M75)</f>
        <v>41</v>
      </c>
      <c r="J75">
        <f t="shared" si="14"/>
        <v>20.5</v>
      </c>
      <c r="K75" s="1">
        <f t="shared" si="15"/>
        <v>0</v>
      </c>
      <c r="L75">
        <v>11</v>
      </c>
      <c r="M75">
        <v>20</v>
      </c>
    </row>
    <row r="76" spans="1:13" ht="12.75">
      <c r="A76" s="1" t="str">
        <f>INDEX(Data!B$21:B$220,Graph!M76)</f>
        <v>Poland</v>
      </c>
      <c r="B76" s="1">
        <f t="shared" si="10"/>
        <v>0</v>
      </c>
      <c r="C76" s="1">
        <f t="shared" si="11"/>
        <v>675.2000000000002</v>
      </c>
      <c r="D76" s="1">
        <f t="shared" si="12"/>
        <v>694.5000000000001</v>
      </c>
      <c r="E76" s="1">
        <f t="shared" si="13"/>
        <v>37.618384210119906</v>
      </c>
      <c r="F76" s="1">
        <f t="shared" si="8"/>
        <v>34</v>
      </c>
      <c r="G76" s="3">
        <f t="shared" si="9"/>
        <v>675.2000000000002</v>
      </c>
      <c r="H76" s="1">
        <f>INDEX(Data!F$21:F$220,Graph!M76)</f>
        <v>0</v>
      </c>
      <c r="I76" s="1">
        <f>INDEX(Data!G$21:G$220,Graph!M76)</f>
        <v>38.6</v>
      </c>
      <c r="J76">
        <f t="shared" si="14"/>
        <v>19.3</v>
      </c>
      <c r="K76" s="1">
        <f t="shared" si="15"/>
        <v>0</v>
      </c>
      <c r="L76">
        <v>9</v>
      </c>
      <c r="M76">
        <v>37</v>
      </c>
    </row>
    <row r="77" spans="1:13" ht="12.75">
      <c r="A77" s="1" t="str">
        <f>INDEX(Data!B$21:B$220,Graph!M77)</f>
        <v>Argentina</v>
      </c>
      <c r="B77" s="1">
        <f t="shared" si="10"/>
        <v>0</v>
      </c>
      <c r="C77" s="1">
        <f t="shared" si="11"/>
        <v>635.5000000000001</v>
      </c>
      <c r="D77" s="1">
        <f t="shared" si="12"/>
        <v>654.5000000000001</v>
      </c>
      <c r="E77" s="1">
        <f t="shared" si="13"/>
        <v>34.6087720203253</v>
      </c>
      <c r="F77" s="1">
        <f t="shared" si="8"/>
        <v>31</v>
      </c>
      <c r="G77" s="3">
        <f t="shared" si="9"/>
        <v>635.5000000000001</v>
      </c>
      <c r="H77" s="1">
        <f>INDEX(Data!F$21:F$220,Graph!M77)</f>
        <v>0</v>
      </c>
      <c r="I77" s="1">
        <f>INDEX(Data!G$21:G$220,Graph!M77)</f>
        <v>38</v>
      </c>
      <c r="J77">
        <f t="shared" si="14"/>
        <v>19</v>
      </c>
      <c r="K77" s="1">
        <f t="shared" si="15"/>
        <v>0</v>
      </c>
      <c r="L77">
        <v>8</v>
      </c>
      <c r="M77">
        <v>34</v>
      </c>
    </row>
    <row r="78" spans="1:13" ht="12.75">
      <c r="A78" s="1" t="str">
        <f>INDEX(Data!B$21:B$220,Graph!M78)</f>
        <v>United Republic Tanzania</v>
      </c>
      <c r="B78" s="1">
        <f t="shared" si="10"/>
        <v>0.33463629246562504</v>
      </c>
      <c r="C78" s="1">
        <f t="shared" si="11"/>
        <v>3849.914000000001</v>
      </c>
      <c r="D78" s="1">
        <f t="shared" si="12"/>
        <v>3868.064000000001</v>
      </c>
      <c r="E78" s="1">
        <f t="shared" si="13"/>
        <v>33562.58153748257</v>
      </c>
      <c r="F78" s="1">
        <f t="shared" si="8"/>
        <v>147</v>
      </c>
      <c r="G78" s="3">
        <f t="shared" si="9"/>
        <v>3849.914000000001</v>
      </c>
      <c r="H78" s="1">
        <f>INDEX(Data!F$21:F$220,Graph!M78)</f>
        <v>0.33463629246562504</v>
      </c>
      <c r="I78" s="1">
        <f>INDEX(Data!G$21:G$220,Graph!M78)</f>
        <v>36.3</v>
      </c>
      <c r="J78">
        <f t="shared" si="14"/>
        <v>18.15</v>
      </c>
      <c r="K78" s="1">
        <f t="shared" si="15"/>
        <v>-0.00862448651808495</v>
      </c>
      <c r="L78">
        <v>2</v>
      </c>
      <c r="M78">
        <v>162</v>
      </c>
    </row>
    <row r="79" spans="1:13" ht="12.75">
      <c r="A79" s="1" t="str">
        <f>INDEX(Data!B$21:B$220,Graph!M79)</f>
        <v>Sudan</v>
      </c>
      <c r="B79" s="1">
        <f t="shared" si="10"/>
        <v>0.20772711913019648</v>
      </c>
      <c r="C79" s="1">
        <f t="shared" si="11"/>
        <v>3724.114000000001</v>
      </c>
      <c r="D79" s="1">
        <f t="shared" si="12"/>
        <v>3740.5640000000008</v>
      </c>
      <c r="E79" s="1">
        <f t="shared" si="13"/>
        <v>20839.52706840707</v>
      </c>
      <c r="F79" s="1">
        <f aca="true" t="shared" si="16" ref="F79:F110">RANK(E79,E$47:E$246,1)</f>
        <v>140</v>
      </c>
      <c r="G79" s="3">
        <f aca="true" t="shared" si="17" ref="G79:G110">C79</f>
        <v>3724.114000000001</v>
      </c>
      <c r="H79" s="1">
        <f>INDEX(Data!F$21:F$220,Graph!M79)</f>
        <v>0.20772711913019648</v>
      </c>
      <c r="I79" s="1">
        <f>INDEX(Data!G$21:G$220,Graph!M79)</f>
        <v>32.9</v>
      </c>
      <c r="J79">
        <f t="shared" si="14"/>
        <v>16.45</v>
      </c>
      <c r="K79" s="1">
        <f t="shared" si="15"/>
        <v>-0.004588769864217024</v>
      </c>
      <c r="L79">
        <v>3</v>
      </c>
      <c r="M79">
        <v>139</v>
      </c>
    </row>
    <row r="80" spans="1:13" ht="12.75">
      <c r="A80" s="1" t="str">
        <f>INDEX(Data!B$21:B$220,Graph!M80)</f>
        <v>Kenya</v>
      </c>
      <c r="B80" s="1">
        <f t="shared" si="10"/>
        <v>0.15818749401561552</v>
      </c>
      <c r="C80" s="1">
        <f t="shared" si="11"/>
        <v>3552.0140000000006</v>
      </c>
      <c r="D80" s="1">
        <f t="shared" si="12"/>
        <v>3567.7640000000006</v>
      </c>
      <c r="E80" s="1">
        <f t="shared" si="13"/>
        <v>15948.504639964216</v>
      </c>
      <c r="F80" s="1">
        <f t="shared" si="16"/>
        <v>134</v>
      </c>
      <c r="G80" s="3">
        <f t="shared" si="17"/>
        <v>3552.0140000000006</v>
      </c>
      <c r="H80" s="1">
        <f>INDEX(Data!F$21:F$220,Graph!M80)</f>
        <v>0.15818749401561552</v>
      </c>
      <c r="I80" s="1">
        <f>INDEX(Data!G$21:G$220,Graph!M80)</f>
        <v>31.5</v>
      </c>
      <c r="J80">
        <f t="shared" si="14"/>
        <v>15.75</v>
      </c>
      <c r="K80" s="1">
        <f t="shared" si="15"/>
        <v>-0.00790675401066801</v>
      </c>
      <c r="L80">
        <v>2</v>
      </c>
      <c r="M80">
        <v>148</v>
      </c>
    </row>
    <row r="81" spans="1:13" ht="12.75">
      <c r="A81" s="1" t="str">
        <f>INDEX(Data!B$21:B$220,Graph!M81)</f>
        <v>Algeria</v>
      </c>
      <c r="B81" s="1">
        <f t="shared" si="10"/>
        <v>0.023939773478888864</v>
      </c>
      <c r="C81" s="1">
        <f t="shared" si="11"/>
        <v>3196.4419999999996</v>
      </c>
      <c r="D81" s="1">
        <f t="shared" si="12"/>
        <v>3212.0919999999996</v>
      </c>
      <c r="E81" s="1">
        <f t="shared" si="13"/>
        <v>2408.501435900952</v>
      </c>
      <c r="F81" s="1">
        <f t="shared" si="16"/>
        <v>108</v>
      </c>
      <c r="G81" s="3">
        <f t="shared" si="17"/>
        <v>3196.4419999999996</v>
      </c>
      <c r="H81" s="1">
        <f>INDEX(Data!F$21:F$220,Graph!M81)</f>
        <v>0.023939773478888864</v>
      </c>
      <c r="I81" s="1">
        <f>INDEX(Data!G$21:G$220,Graph!M81)</f>
        <v>31.3</v>
      </c>
      <c r="J81">
        <f t="shared" si="14"/>
        <v>15.65</v>
      </c>
      <c r="K81" s="1">
        <f t="shared" si="15"/>
        <v>0.00026945565361743626</v>
      </c>
      <c r="L81">
        <v>3</v>
      </c>
      <c r="M81">
        <v>108</v>
      </c>
    </row>
    <row r="82" spans="1:13" ht="12.75">
      <c r="A82" s="1" t="str">
        <f>INDEX(Data!B$21:B$220,Graph!M82)</f>
        <v>Canada</v>
      </c>
      <c r="B82" s="1">
        <f t="shared" si="10"/>
        <v>0</v>
      </c>
      <c r="C82" s="1">
        <f t="shared" si="11"/>
        <v>29.05</v>
      </c>
      <c r="D82" s="1">
        <f t="shared" si="12"/>
        <v>44.7</v>
      </c>
      <c r="E82" s="1">
        <f t="shared" si="13"/>
        <v>4.501435900952151</v>
      </c>
      <c r="F82" s="1">
        <f t="shared" si="16"/>
        <v>3</v>
      </c>
      <c r="G82" s="3">
        <f t="shared" si="17"/>
        <v>29.05</v>
      </c>
      <c r="H82" s="1">
        <f>INDEX(Data!F$21:F$220,Graph!M82)</f>
        <v>0</v>
      </c>
      <c r="I82" s="1">
        <f>INDEX(Data!G$21:G$220,Graph!M82)</f>
        <v>31.3</v>
      </c>
      <c r="J82">
        <f t="shared" si="14"/>
        <v>15.65</v>
      </c>
      <c r="K82" s="1">
        <f t="shared" si="15"/>
        <v>0</v>
      </c>
      <c r="L82">
        <v>10</v>
      </c>
      <c r="M82">
        <v>4</v>
      </c>
    </row>
    <row r="83" spans="1:13" ht="12.75">
      <c r="A83" s="1" t="str">
        <f>INDEX(Data!B$21:B$220,Graph!M83)</f>
        <v>Morocco</v>
      </c>
      <c r="B83" s="1">
        <f t="shared" si="10"/>
        <v>0.0008080684470553887</v>
      </c>
      <c r="C83" s="1">
        <f t="shared" si="11"/>
        <v>2614.8920000000003</v>
      </c>
      <c r="D83" s="1">
        <f t="shared" si="12"/>
        <v>2629.9420000000005</v>
      </c>
      <c r="E83" s="1">
        <f t="shared" si="13"/>
        <v>125.48221152136293</v>
      </c>
      <c r="F83" s="1">
        <f t="shared" si="16"/>
        <v>84</v>
      </c>
      <c r="G83" s="3">
        <f t="shared" si="17"/>
        <v>2614.8920000000003</v>
      </c>
      <c r="H83" s="1">
        <f>INDEX(Data!F$21:F$220,Graph!M83)</f>
        <v>0.0008080684470553887</v>
      </c>
      <c r="I83" s="1">
        <f>INDEX(Data!G$21:G$220,Graph!M83)</f>
        <v>30.1</v>
      </c>
      <c r="J83">
        <f t="shared" si="14"/>
        <v>15.05</v>
      </c>
      <c r="K83" s="1">
        <f t="shared" si="15"/>
        <v>0.0008080684470553887</v>
      </c>
      <c r="L83">
        <v>3</v>
      </c>
      <c r="M83">
        <v>125</v>
      </c>
    </row>
    <row r="84" spans="1:13" ht="12.75">
      <c r="A84" s="1" t="str">
        <f>INDEX(Data!B$21:B$220,Graph!M84)</f>
        <v>Peru</v>
      </c>
      <c r="B84" s="1">
        <f t="shared" si="10"/>
        <v>0.14943947122337503</v>
      </c>
      <c r="C84" s="1">
        <f t="shared" si="11"/>
        <v>3512.964000000001</v>
      </c>
      <c r="D84" s="1">
        <f t="shared" si="12"/>
        <v>3526.364000000001</v>
      </c>
      <c r="E84" s="1">
        <f t="shared" si="13"/>
        <v>14985.429344477492</v>
      </c>
      <c r="F84" s="1">
        <f t="shared" si="16"/>
        <v>132</v>
      </c>
      <c r="G84" s="3">
        <f t="shared" si="17"/>
        <v>3512.964000000001</v>
      </c>
      <c r="H84" s="1">
        <f>INDEX(Data!F$21:F$220,Graph!M84)</f>
        <v>0.14943947122337503</v>
      </c>
      <c r="I84" s="1">
        <f>INDEX(Data!G$21:G$220,Graph!M84)</f>
        <v>26.8</v>
      </c>
      <c r="J84">
        <f t="shared" si="14"/>
        <v>13.4</v>
      </c>
      <c r="K84" s="1">
        <f t="shared" si="15"/>
        <v>-0.0055024232830017394</v>
      </c>
      <c r="L84">
        <v>8</v>
      </c>
      <c r="M84">
        <v>85</v>
      </c>
    </row>
    <row r="85" spans="1:13" ht="12.75">
      <c r="A85" s="1" t="str">
        <f>INDEX(Data!B$21:B$220,Graph!M85)</f>
        <v>Uzbekistan</v>
      </c>
      <c r="B85" s="1">
        <f t="shared" si="10"/>
        <v>0</v>
      </c>
      <c r="C85" s="1">
        <f t="shared" si="11"/>
        <v>1229.092</v>
      </c>
      <c r="D85" s="1">
        <f t="shared" si="12"/>
        <v>1241.942</v>
      </c>
      <c r="E85" s="1">
        <f t="shared" si="13"/>
        <v>107.41172212953579</v>
      </c>
      <c r="F85" s="1">
        <f t="shared" si="16"/>
        <v>77</v>
      </c>
      <c r="G85" s="3">
        <f t="shared" si="17"/>
        <v>1229.092</v>
      </c>
      <c r="H85" s="1">
        <f>INDEX(Data!F$21:F$220,Graph!M85)</f>
        <v>0</v>
      </c>
      <c r="I85" s="1">
        <f>INDEX(Data!G$21:G$220,Graph!M85)</f>
        <v>25.7</v>
      </c>
      <c r="J85">
        <f t="shared" si="14"/>
        <v>12.85</v>
      </c>
      <c r="K85" s="1">
        <f t="shared" si="15"/>
        <v>0</v>
      </c>
      <c r="L85">
        <v>6</v>
      </c>
      <c r="M85">
        <v>107</v>
      </c>
    </row>
    <row r="86" spans="1:13" ht="12.75">
      <c r="A86" s="1" t="str">
        <f>INDEX(Data!B$21:B$220,Graph!M86)</f>
        <v>Venezuela</v>
      </c>
      <c r="B86" s="1">
        <f t="shared" si="10"/>
        <v>0.8032485286125253</v>
      </c>
      <c r="C86" s="1">
        <f t="shared" si="11"/>
        <v>3989.764000000001</v>
      </c>
      <c r="D86" s="1">
        <f t="shared" si="12"/>
        <v>4002.364000000001</v>
      </c>
      <c r="E86" s="1">
        <f t="shared" si="13"/>
        <v>80368.40371197138</v>
      </c>
      <c r="F86" s="1">
        <f t="shared" si="16"/>
        <v>156</v>
      </c>
      <c r="G86" s="3">
        <f t="shared" si="17"/>
        <v>3989.764000000001</v>
      </c>
      <c r="H86" s="1">
        <f>INDEX(Data!F$21:F$220,Graph!M86)</f>
        <v>0.8032485286125253</v>
      </c>
      <c r="I86" s="1">
        <f>INDEX(Data!G$21:G$220,Graph!M86)</f>
        <v>25.2</v>
      </c>
      <c r="J86">
        <f t="shared" si="14"/>
        <v>12.6</v>
      </c>
      <c r="K86" s="1">
        <f t="shared" si="15"/>
        <v>-0.07289169412182639</v>
      </c>
      <c r="L86">
        <v>8</v>
      </c>
      <c r="M86">
        <v>68</v>
      </c>
    </row>
    <row r="87" spans="1:13" ht="12.75">
      <c r="A87" s="1" t="str">
        <f>INDEX(Data!B$21:B$220,Graph!M87)</f>
        <v>Uganda</v>
      </c>
      <c r="B87" s="1">
        <f t="shared" si="10"/>
        <v>0.4301156117681078</v>
      </c>
      <c r="C87" s="1">
        <f t="shared" si="11"/>
        <v>3882.264000000001</v>
      </c>
      <c r="D87" s="1">
        <f t="shared" si="12"/>
        <v>3894.764000000001</v>
      </c>
      <c r="E87" s="1">
        <f t="shared" si="13"/>
        <v>43146.40050790811</v>
      </c>
      <c r="F87" s="1">
        <f t="shared" si="16"/>
        <v>150</v>
      </c>
      <c r="G87" s="3">
        <f t="shared" si="17"/>
        <v>3882.264000000001</v>
      </c>
      <c r="H87" s="1">
        <f>INDEX(Data!F$21:F$220,Graph!M87)</f>
        <v>0.4301156117681078</v>
      </c>
      <c r="I87" s="1">
        <f>INDEX(Data!G$21:G$220,Graph!M87)</f>
        <v>25</v>
      </c>
      <c r="J87">
        <f t="shared" si="14"/>
        <v>12.5</v>
      </c>
      <c r="K87" s="1">
        <f t="shared" si="15"/>
        <v>-0.0025592050272400524</v>
      </c>
      <c r="L87">
        <v>2</v>
      </c>
      <c r="M87">
        <v>146</v>
      </c>
    </row>
    <row r="88" spans="1:13" ht="12.75">
      <c r="A88" s="1" t="str">
        <f>INDEX(Data!B$21:B$220,Graph!M88)</f>
        <v>Nepal</v>
      </c>
      <c r="B88" s="1">
        <f t="shared" si="10"/>
        <v>8.127154964856166</v>
      </c>
      <c r="C88" s="1">
        <f t="shared" si="11"/>
        <v>5815.509000000001</v>
      </c>
      <c r="D88" s="1">
        <f t="shared" si="12"/>
        <v>5827.809000000001</v>
      </c>
      <c r="E88" s="1">
        <f t="shared" si="13"/>
        <v>812840.3940997816</v>
      </c>
      <c r="F88" s="1">
        <f t="shared" si="16"/>
        <v>184</v>
      </c>
      <c r="G88" s="3">
        <f t="shared" si="17"/>
        <v>5815.509000000001</v>
      </c>
      <c r="H88" s="1">
        <f>INDEX(Data!F$21:F$220,Graph!M88)</f>
        <v>8.127154964856166</v>
      </c>
      <c r="I88" s="1">
        <f>INDEX(Data!G$21:G$220,Graph!M88)</f>
        <v>24.6</v>
      </c>
      <c r="J88">
        <f t="shared" si="14"/>
        <v>12.3</v>
      </c>
      <c r="K88" s="1">
        <f t="shared" si="15"/>
        <v>-1.2259062609061555</v>
      </c>
      <c r="L88">
        <v>4</v>
      </c>
      <c r="M88">
        <v>140</v>
      </c>
    </row>
    <row r="89" spans="1:13" ht="12.75">
      <c r="A89" s="1" t="str">
        <f>INDEX(Data!B$21:B$220,Graph!M89)</f>
        <v>Iraq</v>
      </c>
      <c r="B89" s="1">
        <f t="shared" si="10"/>
        <v>0.011880797090510292</v>
      </c>
      <c r="C89" s="1">
        <f t="shared" si="11"/>
        <v>3152.3369999999995</v>
      </c>
      <c r="D89" s="1">
        <f t="shared" si="12"/>
        <v>3164.5919999999996</v>
      </c>
      <c r="E89" s="1">
        <f t="shared" si="13"/>
        <v>1284.3926579531098</v>
      </c>
      <c r="F89" s="1">
        <f t="shared" si="16"/>
        <v>105</v>
      </c>
      <c r="G89" s="3">
        <f t="shared" si="17"/>
        <v>3152.3369999999995</v>
      </c>
      <c r="H89" s="1">
        <f>INDEX(Data!F$21:F$220,Graph!M89)</f>
        <v>0.011880797090510292</v>
      </c>
      <c r="I89" s="1">
        <f>INDEX(Data!G$21:G$220,Graph!M89)</f>
        <v>24.51</v>
      </c>
      <c r="J89">
        <f t="shared" si="14"/>
        <v>12.255</v>
      </c>
      <c r="K89" s="1">
        <f t="shared" si="15"/>
        <v>-0.00038841182085623885</v>
      </c>
      <c r="L89">
        <v>6</v>
      </c>
      <c r="M89">
        <v>184</v>
      </c>
    </row>
    <row r="90" spans="1:13" ht="12.75">
      <c r="A90" s="1" t="str">
        <f>INDEX(Data!B$21:B$220,Graph!M90)</f>
        <v>Malaysia</v>
      </c>
      <c r="B90" s="1">
        <f t="shared" si="10"/>
        <v>5.007237544600925</v>
      </c>
      <c r="C90" s="1">
        <f t="shared" si="11"/>
        <v>4740.682</v>
      </c>
      <c r="D90" s="1">
        <f t="shared" si="12"/>
        <v>4752.682</v>
      </c>
      <c r="E90" s="1">
        <f t="shared" si="13"/>
        <v>500759.3844875918</v>
      </c>
      <c r="F90" s="1">
        <f t="shared" si="16"/>
        <v>176</v>
      </c>
      <c r="G90" s="3">
        <f t="shared" si="17"/>
        <v>4740.682</v>
      </c>
      <c r="H90" s="1">
        <f>INDEX(Data!F$21:F$220,Graph!M90)</f>
        <v>5.007237544600925</v>
      </c>
      <c r="I90" s="1">
        <f>INDEX(Data!G$21:G$220,Graph!M90)</f>
        <v>24</v>
      </c>
      <c r="J90">
        <f t="shared" si="14"/>
        <v>12</v>
      </c>
      <c r="K90" s="1">
        <f t="shared" si="15"/>
        <v>-0.172670034837882</v>
      </c>
      <c r="L90">
        <v>5</v>
      </c>
      <c r="M90">
        <v>59</v>
      </c>
    </row>
    <row r="91" spans="1:13" ht="12.75">
      <c r="A91" s="1" t="str">
        <f>INDEX(Data!B$21:B$220,Graph!M91)</f>
        <v>Saudi Arabia</v>
      </c>
      <c r="B91" s="1">
        <f t="shared" si="10"/>
        <v>11.83806644367696</v>
      </c>
      <c r="C91" s="1">
        <f t="shared" si="11"/>
        <v>5846.011</v>
      </c>
      <c r="D91" s="1">
        <f t="shared" si="12"/>
        <v>5857.761</v>
      </c>
      <c r="E91" s="1">
        <f t="shared" si="13"/>
        <v>1183877.3764774336</v>
      </c>
      <c r="F91" s="1">
        <f t="shared" si="16"/>
        <v>187</v>
      </c>
      <c r="G91" s="3">
        <f t="shared" si="17"/>
        <v>5846.011</v>
      </c>
      <c r="H91" s="1">
        <f>INDEX(Data!F$21:F$220,Graph!M91)</f>
        <v>11.83806644367696</v>
      </c>
      <c r="I91" s="1">
        <f>INDEX(Data!G$21:G$220,Graph!M91)</f>
        <v>23.5</v>
      </c>
      <c r="J91">
        <f t="shared" si="14"/>
        <v>11.75</v>
      </c>
      <c r="K91" s="1">
        <f t="shared" si="15"/>
        <v>-1.1631866891551166</v>
      </c>
      <c r="L91">
        <v>6</v>
      </c>
      <c r="M91">
        <v>77</v>
      </c>
    </row>
    <row r="92" spans="1:13" ht="12.75">
      <c r="A92" s="1" t="str">
        <f>INDEX(Data!B$21:B$220,Graph!M92)</f>
        <v>Afghanistan</v>
      </c>
      <c r="B92" s="1">
        <f t="shared" si="10"/>
        <v>0.09636707845563222</v>
      </c>
      <c r="C92" s="1">
        <f t="shared" si="11"/>
        <v>3300.619000000001</v>
      </c>
      <c r="D92" s="1">
        <f t="shared" si="12"/>
        <v>3312.084000000001</v>
      </c>
      <c r="E92" s="1">
        <f t="shared" si="13"/>
        <v>9778.367345853318</v>
      </c>
      <c r="F92" s="1">
        <f t="shared" si="16"/>
        <v>122</v>
      </c>
      <c r="G92" s="3">
        <f t="shared" si="17"/>
        <v>3300.619000000001</v>
      </c>
      <c r="H92" s="1">
        <f>INDEX(Data!F$21:F$220,Graph!M92)</f>
        <v>0.09636707845563222</v>
      </c>
      <c r="I92" s="1">
        <f>INDEX(Data!G$21:G$220,Graph!M92)</f>
        <v>22.93</v>
      </c>
      <c r="J92">
        <f t="shared" si="14"/>
        <v>11.465</v>
      </c>
      <c r="K92" s="1">
        <f t="shared" si="15"/>
        <v>-0.004608539029714795</v>
      </c>
      <c r="L92">
        <v>6</v>
      </c>
      <c r="M92">
        <v>178</v>
      </c>
    </row>
    <row r="93" spans="1:13" ht="12.75">
      <c r="A93" s="1" t="str">
        <f>INDEX(Data!B$21:B$220,Graph!M93)</f>
        <v>Democratic PR of Korea</v>
      </c>
      <c r="B93" s="1">
        <f t="shared" si="10"/>
        <v>0</v>
      </c>
      <c r="C93" s="1">
        <f t="shared" si="11"/>
        <v>2735.6814999999997</v>
      </c>
      <c r="D93" s="1">
        <f t="shared" si="12"/>
        <v>2746.9519999999998</v>
      </c>
      <c r="E93" s="1">
        <f t="shared" si="13"/>
        <v>181.36111395026717</v>
      </c>
      <c r="F93" s="1">
        <f t="shared" si="16"/>
        <v>96</v>
      </c>
      <c r="G93" s="3">
        <f t="shared" si="17"/>
        <v>2735.6814999999997</v>
      </c>
      <c r="H93" s="1">
        <f>INDEX(Data!F$21:F$220,Graph!M93)</f>
        <v>0</v>
      </c>
      <c r="I93" s="1">
        <f>INDEX(Data!G$21:G$220,Graph!M93)</f>
        <v>22.541</v>
      </c>
      <c r="J93">
        <f t="shared" si="14"/>
        <v>11.2705</v>
      </c>
      <c r="K93" s="1">
        <f t="shared" si="15"/>
        <v>0</v>
      </c>
      <c r="L93">
        <v>7</v>
      </c>
      <c r="M93">
        <v>181</v>
      </c>
    </row>
    <row r="94" spans="1:13" ht="12.75">
      <c r="A94" s="1" t="str">
        <f>INDEX(Data!B$21:B$220,Graph!M94)</f>
        <v>Romania</v>
      </c>
      <c r="B94" s="1">
        <f t="shared" si="10"/>
        <v>0</v>
      </c>
      <c r="C94" s="1">
        <f t="shared" si="11"/>
        <v>935.3420000000001</v>
      </c>
      <c r="D94" s="1">
        <f t="shared" si="12"/>
        <v>946.5420000000001</v>
      </c>
      <c r="E94" s="1">
        <f t="shared" si="13"/>
        <v>69.35885508566544</v>
      </c>
      <c r="F94" s="1">
        <f t="shared" si="16"/>
        <v>57</v>
      </c>
      <c r="G94" s="3">
        <f t="shared" si="17"/>
        <v>935.3420000000001</v>
      </c>
      <c r="H94" s="1">
        <f>INDEX(Data!F$21:F$220,Graph!M94)</f>
        <v>0</v>
      </c>
      <c r="I94" s="1">
        <f>INDEX(Data!G$21:G$220,Graph!M94)</f>
        <v>22.4</v>
      </c>
      <c r="J94">
        <f t="shared" si="14"/>
        <v>11.2</v>
      </c>
      <c r="K94" s="1">
        <f t="shared" si="15"/>
        <v>0</v>
      </c>
      <c r="L94">
        <v>9</v>
      </c>
      <c r="M94">
        <v>69</v>
      </c>
    </row>
    <row r="95" spans="1:13" ht="12.75">
      <c r="A95" s="1" t="str">
        <f>INDEX(Data!B$21:B$220,Graph!M95)</f>
        <v>Taiwan</v>
      </c>
      <c r="B95" s="1">
        <f t="shared" si="10"/>
        <v>0</v>
      </c>
      <c r="C95" s="1">
        <f t="shared" si="11"/>
        <v>2768.0479999999993</v>
      </c>
      <c r="D95" s="1">
        <f t="shared" si="12"/>
        <v>2778.5479999999993</v>
      </c>
      <c r="E95" s="1">
        <f t="shared" si="13"/>
        <v>198.33642664281135</v>
      </c>
      <c r="F95" s="1">
        <f t="shared" si="16"/>
        <v>100</v>
      </c>
      <c r="G95" s="3">
        <f t="shared" si="17"/>
        <v>2768.0479999999993</v>
      </c>
      <c r="H95" s="1">
        <f>INDEX(Data!F$21:F$220,Graph!M95)</f>
        <v>0</v>
      </c>
      <c r="I95" s="1">
        <f>INDEX(Data!G$21:G$220,Graph!M95)</f>
        <v>21</v>
      </c>
      <c r="J95">
        <f t="shared" si="14"/>
        <v>10.5</v>
      </c>
      <c r="K95" s="1">
        <f t="shared" si="15"/>
        <v>-0.003313657774468548</v>
      </c>
      <c r="L95">
        <v>7</v>
      </c>
      <c r="M95">
        <v>198</v>
      </c>
    </row>
    <row r="96" spans="1:13" ht="12.75">
      <c r="A96" s="1" t="str">
        <f>INDEX(Data!B$21:B$220,Graph!M96)</f>
        <v>Ghana</v>
      </c>
      <c r="B96" s="1">
        <f t="shared" si="10"/>
        <v>0.04738361826193958</v>
      </c>
      <c r="C96" s="1">
        <f t="shared" si="11"/>
        <v>3247.7920000000004</v>
      </c>
      <c r="D96" s="1">
        <f t="shared" si="12"/>
        <v>3258.0420000000004</v>
      </c>
      <c r="E96" s="1">
        <f t="shared" si="13"/>
        <v>4831.328416484649</v>
      </c>
      <c r="F96" s="1">
        <f t="shared" si="16"/>
        <v>113</v>
      </c>
      <c r="G96" s="3">
        <f t="shared" si="17"/>
        <v>3247.7920000000004</v>
      </c>
      <c r="H96" s="1">
        <f>INDEX(Data!F$21:F$220,Graph!M96)</f>
        <v>0.04738361826193958</v>
      </c>
      <c r="I96" s="1">
        <f>INDEX(Data!G$21:G$220,Graph!M96)</f>
        <v>20.5</v>
      </c>
      <c r="J96">
        <f t="shared" si="14"/>
        <v>10.25</v>
      </c>
      <c r="K96" s="1">
        <f t="shared" si="15"/>
        <v>-0.006016026052388337</v>
      </c>
      <c r="L96">
        <v>3</v>
      </c>
      <c r="M96">
        <v>131</v>
      </c>
    </row>
    <row r="97" spans="1:13" ht="12.75">
      <c r="A97" s="1" t="str">
        <f>INDEX(Data!B$21:B$220,Graph!M97)</f>
        <v>Australia</v>
      </c>
      <c r="B97" s="1">
        <f t="shared" si="10"/>
        <v>0.14798945556581167</v>
      </c>
      <c r="C97" s="1">
        <f t="shared" si="11"/>
        <v>3485.8140000000008</v>
      </c>
      <c r="D97" s="1">
        <f t="shared" si="12"/>
        <v>3495.5640000000008</v>
      </c>
      <c r="E97" s="1">
        <f t="shared" si="13"/>
        <v>14703.312396168325</v>
      </c>
      <c r="F97" s="1">
        <f t="shared" si="16"/>
        <v>130</v>
      </c>
      <c r="G97" s="3">
        <f t="shared" si="17"/>
        <v>3485.8140000000008</v>
      </c>
      <c r="H97" s="1">
        <f>INDEX(Data!F$21:F$220,Graph!M97)</f>
        <v>0.14798945556581167</v>
      </c>
      <c r="I97" s="1">
        <f>INDEX(Data!G$21:G$220,Graph!M97)</f>
        <v>19.5</v>
      </c>
      <c r="J97">
        <f t="shared" si="14"/>
        <v>9.75</v>
      </c>
      <c r="K97" s="1">
        <f t="shared" si="15"/>
        <v>0.00022652173614320925</v>
      </c>
      <c r="L97">
        <v>5</v>
      </c>
      <c r="M97">
        <v>3</v>
      </c>
    </row>
    <row r="98" spans="1:13" ht="12.75">
      <c r="A98" s="1" t="str">
        <f>INDEX(Data!B$21:B$220,Graph!M98)</f>
        <v>Yemen</v>
      </c>
      <c r="B98" s="1">
        <f t="shared" si="10"/>
        <v>0.023670317825271427</v>
      </c>
      <c r="C98" s="1">
        <f t="shared" si="11"/>
        <v>3221.7419999999997</v>
      </c>
      <c r="D98" s="1">
        <f t="shared" si="12"/>
        <v>3231.392</v>
      </c>
      <c r="E98" s="1">
        <f t="shared" si="13"/>
        <v>2449.30919210506</v>
      </c>
      <c r="F98" s="1">
        <f t="shared" si="16"/>
        <v>109</v>
      </c>
      <c r="G98" s="3">
        <f t="shared" si="17"/>
        <v>3221.7419999999997</v>
      </c>
      <c r="H98" s="1">
        <f>INDEX(Data!F$21:F$220,Graph!M98)</f>
        <v>0.023670317825271427</v>
      </c>
      <c r="I98" s="1">
        <f>INDEX(Data!G$21:G$220,Graph!M98)</f>
        <v>19.3</v>
      </c>
      <c r="J98">
        <f t="shared" si="14"/>
        <v>9.65</v>
      </c>
      <c r="K98" s="1">
        <f t="shared" si="15"/>
        <v>-0.015147239654573316</v>
      </c>
      <c r="L98">
        <v>6</v>
      </c>
      <c r="M98">
        <v>149</v>
      </c>
    </row>
    <row r="99" spans="1:13" ht="12.75">
      <c r="A99" s="1" t="str">
        <f>INDEX(Data!B$21:B$220,Graph!M99)</f>
        <v>Sri Lanka</v>
      </c>
      <c r="B99" s="1">
        <f t="shared" si="10"/>
        <v>1.586488197321056</v>
      </c>
      <c r="C99" s="1">
        <f t="shared" si="11"/>
        <v>4074.9140000000007</v>
      </c>
      <c r="D99" s="1">
        <f t="shared" si="12"/>
        <v>4084.3640000000005</v>
      </c>
      <c r="E99" s="1">
        <f t="shared" si="13"/>
        <v>158696.30278397852</v>
      </c>
      <c r="F99" s="1">
        <f t="shared" si="16"/>
        <v>161</v>
      </c>
      <c r="G99" s="3">
        <f t="shared" si="17"/>
        <v>4074.9140000000007</v>
      </c>
      <c r="H99" s="1">
        <f>INDEX(Data!F$21:F$220,Graph!M99)</f>
        <v>1.586488197321056</v>
      </c>
      <c r="I99" s="1">
        <f>INDEX(Data!G$21:G$220,Graph!M99)</f>
        <v>18.9</v>
      </c>
      <c r="J99">
        <f t="shared" si="14"/>
        <v>9.45</v>
      </c>
      <c r="K99" s="1">
        <f t="shared" si="15"/>
        <v>-0.2820138532353771</v>
      </c>
      <c r="L99">
        <v>4</v>
      </c>
      <c r="M99">
        <v>96</v>
      </c>
    </row>
    <row r="100" spans="1:13" ht="12.75">
      <c r="A100" s="1" t="str">
        <f>INDEX(Data!B$21:B$220,Graph!M100)</f>
        <v>Mozambique</v>
      </c>
      <c r="B100" s="1">
        <f t="shared" si="10"/>
        <v>0.7462989306373506</v>
      </c>
      <c r="C100" s="1">
        <f t="shared" si="11"/>
        <v>3967.914000000001</v>
      </c>
      <c r="D100" s="1">
        <f t="shared" si="12"/>
        <v>3977.164000000001</v>
      </c>
      <c r="E100" s="1">
        <f t="shared" si="13"/>
        <v>74771.29637585199</v>
      </c>
      <c r="F100" s="1">
        <f t="shared" si="16"/>
        <v>155</v>
      </c>
      <c r="G100" s="3">
        <f t="shared" si="17"/>
        <v>3967.914000000001</v>
      </c>
      <c r="H100" s="1">
        <f>INDEX(Data!F$21:F$220,Graph!M100)</f>
        <v>0.7462989306373506</v>
      </c>
      <c r="I100" s="1">
        <f>INDEX(Data!G$21:G$220,Graph!M100)</f>
        <v>18.5</v>
      </c>
      <c r="J100">
        <f t="shared" si="14"/>
        <v>9.25</v>
      </c>
      <c r="K100" s="1">
        <f t="shared" si="15"/>
        <v>-0.056949597975174626</v>
      </c>
      <c r="L100">
        <v>2</v>
      </c>
      <c r="M100">
        <v>171</v>
      </c>
    </row>
    <row r="101" spans="1:13" ht="12.75">
      <c r="A101" s="1" t="str">
        <f>INDEX(Data!B$21:B$220,Graph!M101)</f>
        <v>Syrian Arab Republic</v>
      </c>
      <c r="B101" s="1">
        <f t="shared" si="10"/>
        <v>0.00037799570224064574</v>
      </c>
      <c r="C101" s="1">
        <f t="shared" si="11"/>
        <v>1207.5420000000001</v>
      </c>
      <c r="D101" s="1">
        <f t="shared" si="12"/>
        <v>1216.2420000000002</v>
      </c>
      <c r="E101" s="1">
        <f t="shared" si="13"/>
        <v>106.27875350404369</v>
      </c>
      <c r="F101" s="1">
        <f t="shared" si="16"/>
        <v>76</v>
      </c>
      <c r="G101" s="3">
        <f t="shared" si="17"/>
        <v>1207.5420000000001</v>
      </c>
      <c r="H101" s="1">
        <f>INDEX(Data!F$21:F$220,Graph!M101)</f>
        <v>0.00037799570224064574</v>
      </c>
      <c r="I101" s="1">
        <f>INDEX(Data!G$21:G$220,Graph!M101)</f>
        <v>17.4</v>
      </c>
      <c r="J101">
        <f t="shared" si="14"/>
        <v>8.7</v>
      </c>
      <c r="K101" s="1">
        <f t="shared" si="15"/>
        <v>0.00037799570224064574</v>
      </c>
      <c r="L101">
        <v>6</v>
      </c>
      <c r="M101">
        <v>106</v>
      </c>
    </row>
    <row r="102" spans="1:13" ht="12.75">
      <c r="A102" s="1" t="str">
        <f>INDEX(Data!B$21:B$220,Graph!M102)</f>
        <v>Madagascar</v>
      </c>
      <c r="B102" s="1">
        <f t="shared" si="10"/>
        <v>0</v>
      </c>
      <c r="C102" s="1">
        <f t="shared" si="11"/>
        <v>2657.892</v>
      </c>
      <c r="D102" s="1">
        <f t="shared" si="12"/>
        <v>2666.3419999999996</v>
      </c>
      <c r="E102" s="1">
        <f t="shared" si="13"/>
        <v>150.2707433458815</v>
      </c>
      <c r="F102" s="1">
        <f t="shared" si="16"/>
        <v>88</v>
      </c>
      <c r="G102" s="3">
        <f t="shared" si="17"/>
        <v>2657.892</v>
      </c>
      <c r="H102" s="1">
        <f>INDEX(Data!F$21:F$220,Graph!M102)</f>
        <v>0</v>
      </c>
      <c r="I102" s="1">
        <f>INDEX(Data!G$21:G$220,Graph!M102)</f>
        <v>16.9</v>
      </c>
      <c r="J102">
        <f t="shared" si="14"/>
        <v>8.45</v>
      </c>
      <c r="K102" s="1">
        <f t="shared" si="15"/>
        <v>0</v>
      </c>
      <c r="L102">
        <v>2</v>
      </c>
      <c r="M102">
        <v>150</v>
      </c>
    </row>
    <row r="103" spans="1:13" ht="12.75">
      <c r="A103" s="1" t="str">
        <f>INDEX(Data!B$21:B$220,Graph!M103)</f>
        <v>Côte d'Ivoire</v>
      </c>
      <c r="B103" s="1">
        <f t="shared" si="10"/>
        <v>0.1950928290385047</v>
      </c>
      <c r="C103" s="1">
        <f t="shared" si="11"/>
        <v>3699.464000000001</v>
      </c>
      <c r="D103" s="1">
        <f t="shared" si="12"/>
        <v>3707.6640000000007</v>
      </c>
      <c r="E103" s="1">
        <f t="shared" si="13"/>
        <v>19663.26273318772</v>
      </c>
      <c r="F103" s="1">
        <f t="shared" si="16"/>
        <v>139</v>
      </c>
      <c r="G103" s="3">
        <f t="shared" si="17"/>
        <v>3699.464000000001</v>
      </c>
      <c r="H103" s="1">
        <f>INDEX(Data!F$21:F$220,Graph!M103)</f>
        <v>0.1950928290385047</v>
      </c>
      <c r="I103" s="1">
        <f>INDEX(Data!G$21:G$220,Graph!M103)</f>
        <v>16.4</v>
      </c>
      <c r="J103">
        <f t="shared" si="14"/>
        <v>8.2</v>
      </c>
      <c r="K103" s="1">
        <f t="shared" si="15"/>
        <v>-0.012634290091691786</v>
      </c>
      <c r="L103">
        <v>3</v>
      </c>
      <c r="M103">
        <v>163</v>
      </c>
    </row>
    <row r="104" spans="1:13" ht="12.75">
      <c r="A104" s="1" t="str">
        <f>INDEX(Data!B$21:B$220,Graph!M104)</f>
        <v>Netherlands</v>
      </c>
      <c r="B104" s="1">
        <f t="shared" si="10"/>
        <v>0.06655928220040233</v>
      </c>
      <c r="C104" s="1">
        <f t="shared" si="11"/>
        <v>3269.6920000000005</v>
      </c>
      <c r="D104" s="1">
        <f t="shared" si="12"/>
        <v>3277.7420000000006</v>
      </c>
      <c r="E104" s="1">
        <f t="shared" si="13"/>
        <v>6605.257927092823</v>
      </c>
      <c r="F104" s="1">
        <f t="shared" si="16"/>
        <v>115</v>
      </c>
      <c r="G104" s="3">
        <f t="shared" si="17"/>
        <v>3269.6920000000005</v>
      </c>
      <c r="H104" s="1">
        <f>INDEX(Data!F$21:F$220,Graph!M104)</f>
        <v>0.06655928220040233</v>
      </c>
      <c r="I104" s="1">
        <f>INDEX(Data!G$21:G$220,Graph!M104)</f>
        <v>16.1</v>
      </c>
      <c r="J104">
        <f t="shared" si="14"/>
        <v>8.05</v>
      </c>
      <c r="K104" s="1">
        <f t="shared" si="15"/>
        <v>0.0010850835416201382</v>
      </c>
      <c r="L104">
        <v>11</v>
      </c>
      <c r="M104">
        <v>5</v>
      </c>
    </row>
    <row r="105" spans="1:13" ht="12.75">
      <c r="A105" s="1" t="str">
        <f>INDEX(Data!B$21:B$220,Graph!M105)</f>
        <v>Cameroon</v>
      </c>
      <c r="B105" s="1">
        <f t="shared" si="10"/>
        <v>0.016396267067789252</v>
      </c>
      <c r="C105" s="1">
        <f t="shared" si="11"/>
        <v>3172.9419999999996</v>
      </c>
      <c r="D105" s="1">
        <f t="shared" si="12"/>
        <v>3180.7919999999995</v>
      </c>
      <c r="E105" s="1">
        <f t="shared" si="13"/>
        <v>1741.2515189662922</v>
      </c>
      <c r="F105" s="1">
        <f t="shared" si="16"/>
        <v>107</v>
      </c>
      <c r="G105" s="3">
        <f t="shared" si="17"/>
        <v>3172.9419999999996</v>
      </c>
      <c r="H105" s="1">
        <f>INDEX(Data!F$21:F$220,Graph!M105)</f>
        <v>0.016396267067789252</v>
      </c>
      <c r="I105" s="1">
        <f>INDEX(Data!G$21:G$220,Graph!M105)</f>
        <v>15.7</v>
      </c>
      <c r="J105">
        <f t="shared" si="14"/>
        <v>7.85</v>
      </c>
      <c r="K105" s="1">
        <f t="shared" si="15"/>
        <v>-0.007543506411099611</v>
      </c>
      <c r="L105">
        <v>3</v>
      </c>
      <c r="M105">
        <v>141</v>
      </c>
    </row>
    <row r="106" spans="1:13" ht="12.75">
      <c r="A106" s="1" t="str">
        <f>INDEX(Data!B$21:B$220,Graph!M106)</f>
        <v>Chile</v>
      </c>
      <c r="B106" s="1">
        <f t="shared" si="10"/>
        <v>0</v>
      </c>
      <c r="C106" s="1">
        <f t="shared" si="11"/>
        <v>721.8420000000002</v>
      </c>
      <c r="D106" s="1">
        <f t="shared" si="12"/>
        <v>729.6420000000002</v>
      </c>
      <c r="E106" s="1">
        <f t="shared" si="13"/>
        <v>43.24991693465986</v>
      </c>
      <c r="F106" s="1">
        <f t="shared" si="16"/>
        <v>40</v>
      </c>
      <c r="G106" s="3">
        <f t="shared" si="17"/>
        <v>721.8420000000002</v>
      </c>
      <c r="H106" s="1">
        <f>INDEX(Data!F$21:F$220,Graph!M106)</f>
        <v>0</v>
      </c>
      <c r="I106" s="1">
        <f>INDEX(Data!G$21:G$220,Graph!M106)</f>
        <v>15.6</v>
      </c>
      <c r="J106">
        <f t="shared" si="14"/>
        <v>7.8</v>
      </c>
      <c r="K106" s="1">
        <f t="shared" si="15"/>
        <v>0</v>
      </c>
      <c r="L106">
        <v>8</v>
      </c>
      <c r="M106">
        <v>43</v>
      </c>
    </row>
    <row r="107" spans="1:13" ht="12.75">
      <c r="A107" s="1" t="str">
        <f>INDEX(Data!B$21:B$220,Graph!M107)</f>
        <v>Kazakhstan</v>
      </c>
      <c r="B107" s="1">
        <f t="shared" si="10"/>
        <v>0</v>
      </c>
      <c r="C107" s="1">
        <f t="shared" si="11"/>
        <v>1003.292</v>
      </c>
      <c r="D107" s="1">
        <f t="shared" si="12"/>
        <v>1011.042</v>
      </c>
      <c r="E107" s="1">
        <f t="shared" si="13"/>
        <v>78.24831490302742</v>
      </c>
      <c r="F107" s="1">
        <f t="shared" si="16"/>
        <v>60</v>
      </c>
      <c r="G107" s="3">
        <f t="shared" si="17"/>
        <v>1003.292</v>
      </c>
      <c r="H107" s="1">
        <f>INDEX(Data!F$21:F$220,Graph!M107)</f>
        <v>0</v>
      </c>
      <c r="I107" s="1">
        <f>INDEX(Data!G$21:G$220,Graph!M107)</f>
        <v>15.5</v>
      </c>
      <c r="J107">
        <f t="shared" si="14"/>
        <v>7.75</v>
      </c>
      <c r="K107" s="1">
        <f t="shared" si="15"/>
        <v>0</v>
      </c>
      <c r="L107">
        <v>6</v>
      </c>
      <c r="M107">
        <v>78</v>
      </c>
    </row>
    <row r="108" spans="1:13" ht="12.75">
      <c r="A108" s="1" t="str">
        <f>INDEX(Data!B$21:B$220,Graph!M108)</f>
        <v>Cambodia</v>
      </c>
      <c r="B108" s="1">
        <f t="shared" si="10"/>
        <v>13.03446967420325</v>
      </c>
      <c r="C108" s="1">
        <f t="shared" si="11"/>
        <v>5864.674000000001</v>
      </c>
      <c r="D108" s="1">
        <f t="shared" si="12"/>
        <v>5871.5740000000005</v>
      </c>
      <c r="E108" s="1">
        <f t="shared" si="13"/>
        <v>1303530.2210803651</v>
      </c>
      <c r="F108" s="1">
        <f t="shared" si="16"/>
        <v>189</v>
      </c>
      <c r="G108" s="3">
        <f t="shared" si="17"/>
        <v>5864.674000000001</v>
      </c>
      <c r="H108" s="1">
        <f>INDEX(Data!F$21:F$220,Graph!M108)</f>
        <v>13.03446967420325</v>
      </c>
      <c r="I108" s="1">
        <f>INDEX(Data!G$21:G$220,Graph!M108)</f>
        <v>13.8</v>
      </c>
      <c r="J108">
        <f t="shared" si="14"/>
        <v>6.9</v>
      </c>
      <c r="K108" s="1">
        <f t="shared" si="15"/>
        <v>-1.7780900840864202</v>
      </c>
      <c r="L108">
        <v>5</v>
      </c>
      <c r="M108">
        <v>130</v>
      </c>
    </row>
    <row r="109" spans="1:13" ht="12.75">
      <c r="A109" s="1" t="str">
        <f>INDEX(Data!B$21:B$220,Graph!M109)</f>
        <v>Angola</v>
      </c>
      <c r="B109" s="1">
        <f t="shared" si="10"/>
        <v>0.3045732636934714</v>
      </c>
      <c r="C109" s="1">
        <f t="shared" si="11"/>
        <v>3823.764000000001</v>
      </c>
      <c r="D109" s="1">
        <f t="shared" si="12"/>
        <v>3830.364000000001</v>
      </c>
      <c r="E109" s="1">
        <f t="shared" si="13"/>
        <v>30566.21146817548</v>
      </c>
      <c r="F109" s="1">
        <f t="shared" si="16"/>
        <v>145</v>
      </c>
      <c r="G109" s="3">
        <f t="shared" si="17"/>
        <v>3823.764000000001</v>
      </c>
      <c r="H109" s="1">
        <f>INDEX(Data!F$21:F$220,Graph!M109)</f>
        <v>0.3045732636934714</v>
      </c>
      <c r="I109" s="1">
        <f>INDEX(Data!G$21:G$220,Graph!M109)</f>
        <v>13.2</v>
      </c>
      <c r="J109">
        <f t="shared" si="14"/>
        <v>6.6</v>
      </c>
      <c r="K109" s="1">
        <f t="shared" si="15"/>
        <v>-0.02347345380329685</v>
      </c>
      <c r="L109">
        <v>1</v>
      </c>
      <c r="M109">
        <v>166</v>
      </c>
    </row>
    <row r="110" spans="1:13" ht="12.75">
      <c r="A110" s="1" t="str">
        <f>INDEX(Data!B$21:B$220,Graph!M110)</f>
        <v>Ecuador</v>
      </c>
      <c r="B110" s="1">
        <f t="shared" si="10"/>
        <v>0.11359768682885095</v>
      </c>
      <c r="C110" s="1">
        <f t="shared" si="11"/>
        <v>3329.364000000001</v>
      </c>
      <c r="D110" s="1">
        <f t="shared" si="12"/>
        <v>3335.764000000001</v>
      </c>
      <c r="E110" s="1">
        <f t="shared" si="13"/>
        <v>11400.205060048951</v>
      </c>
      <c r="F110" s="1">
        <f t="shared" si="16"/>
        <v>125</v>
      </c>
      <c r="G110" s="3">
        <f t="shared" si="17"/>
        <v>3329.364000000001</v>
      </c>
      <c r="H110" s="1">
        <f>INDEX(Data!F$21:F$220,Graph!M110)</f>
        <v>0.11359768682885095</v>
      </c>
      <c r="I110" s="1">
        <f>INDEX(Data!G$21:G$220,Graph!M110)</f>
        <v>12.8</v>
      </c>
      <c r="J110">
        <f t="shared" si="14"/>
        <v>6.4</v>
      </c>
      <c r="K110" s="1">
        <f t="shared" si="15"/>
        <v>-0.0026501076040628957</v>
      </c>
      <c r="L110">
        <v>8</v>
      </c>
      <c r="M110">
        <v>100</v>
      </c>
    </row>
    <row r="111" spans="1:13" ht="12.75">
      <c r="A111" s="1" t="str">
        <f>INDEX(Data!B$21:B$220,Graph!M111)</f>
        <v>Zimbabwe</v>
      </c>
      <c r="B111" s="1">
        <f t="shared" si="10"/>
        <v>0</v>
      </c>
      <c r="C111" s="1">
        <f t="shared" si="11"/>
        <v>2643.042</v>
      </c>
      <c r="D111" s="1">
        <f t="shared" si="12"/>
        <v>2649.442</v>
      </c>
      <c r="E111" s="1">
        <f t="shared" si="13"/>
        <v>147.20506004895168</v>
      </c>
      <c r="F111" s="1">
        <f aca="true" t="shared" si="18" ref="F111:F142">RANK(E111,E$47:E$246,1)</f>
        <v>87</v>
      </c>
      <c r="G111" s="3">
        <f aca="true" t="shared" si="19" ref="G111:G142">C111</f>
        <v>2643.042</v>
      </c>
      <c r="H111" s="1">
        <f>INDEX(Data!F$21:F$220,Graph!M111)</f>
        <v>0</v>
      </c>
      <c r="I111" s="1">
        <f>INDEX(Data!G$21:G$220,Graph!M111)</f>
        <v>12.8</v>
      </c>
      <c r="J111">
        <f t="shared" si="14"/>
        <v>6.4</v>
      </c>
      <c r="K111" s="1">
        <f t="shared" si="15"/>
        <v>0</v>
      </c>
      <c r="L111">
        <v>2</v>
      </c>
      <c r="M111">
        <v>147</v>
      </c>
    </row>
    <row r="112" spans="1:13" ht="12.75">
      <c r="A112" s="1" t="str">
        <f>INDEX(Data!B$21:B$220,Graph!M112)</f>
        <v>Burkina Faso</v>
      </c>
      <c r="B112" s="1">
        <f aca="true" t="shared" si="20" ref="B112:B175">H112</f>
        <v>0.11789932614245668</v>
      </c>
      <c r="C112" s="1">
        <f aca="true" t="shared" si="21" ref="C112:C175">IF(F112=1,I112/2,I112/2+VLOOKUP(F112-1,F$47:I$246,4,FALSE)/2+VLOOKUP(F112-1,F$47:G$246,2,FALSE))</f>
        <v>3348.6640000000007</v>
      </c>
      <c r="D112" s="1">
        <f aca="true" t="shared" si="22" ref="D112:D175">C112+J112</f>
        <v>3354.964000000001</v>
      </c>
      <c r="E112" s="1">
        <f aca="true" t="shared" si="23" ref="E112:E175">100*(INT(1000*H112)+I112/I$248)+M112</f>
        <v>11875.201855985686</v>
      </c>
      <c r="F112" s="1">
        <f t="shared" si="18"/>
        <v>127</v>
      </c>
      <c r="G112" s="3">
        <f t="shared" si="19"/>
        <v>3348.6640000000007</v>
      </c>
      <c r="H112" s="1">
        <f>INDEX(Data!F$21:F$220,Graph!M112)</f>
        <v>0.11789932614245668</v>
      </c>
      <c r="I112" s="1">
        <f>INDEX(Data!G$21:G$220,Graph!M112)</f>
        <v>12.6</v>
      </c>
      <c r="J112">
        <f aca="true" t="shared" si="24" ref="J112:J175">I112/2</f>
        <v>6.3</v>
      </c>
      <c r="K112" s="1">
        <f aca="true" t="shared" si="25" ref="K112:K175">IF(F112=200,0,B112-VLOOKUP(F112+1,F$47:H$246,3,FALSE))</f>
        <v>-0.02380521350928208</v>
      </c>
      <c r="L112">
        <v>3</v>
      </c>
      <c r="M112">
        <v>175</v>
      </c>
    </row>
    <row r="113" spans="1:13" ht="12.75">
      <c r="A113" s="1" t="str">
        <f>INDEX(Data!B$21:B$220,Graph!M113)</f>
        <v>Mali</v>
      </c>
      <c r="B113" s="1">
        <f t="shared" si="20"/>
        <v>0</v>
      </c>
      <c r="C113" s="1">
        <f t="shared" si="21"/>
        <v>2706.5419999999995</v>
      </c>
      <c r="D113" s="1">
        <f t="shared" si="22"/>
        <v>2712.8419999999996</v>
      </c>
      <c r="E113" s="1">
        <f t="shared" si="23"/>
        <v>174.20185598568682</v>
      </c>
      <c r="F113" s="1">
        <f t="shared" si="18"/>
        <v>93</v>
      </c>
      <c r="G113" s="3">
        <f t="shared" si="19"/>
        <v>2706.5419999999995</v>
      </c>
      <c r="H113" s="1">
        <f>INDEX(Data!F$21:F$220,Graph!M113)</f>
        <v>0</v>
      </c>
      <c r="I113" s="1">
        <f>INDEX(Data!G$21:G$220,Graph!M113)</f>
        <v>12.6</v>
      </c>
      <c r="J113">
        <f t="shared" si="24"/>
        <v>6.3</v>
      </c>
      <c r="K113" s="1">
        <f t="shared" si="25"/>
        <v>0</v>
      </c>
      <c r="L113">
        <v>3</v>
      </c>
      <c r="M113">
        <v>174</v>
      </c>
    </row>
    <row r="114" spans="1:13" ht="12.75">
      <c r="A114" s="1" t="str">
        <f>INDEX(Data!B$21:B$220,Graph!M114)</f>
        <v>Guatemala</v>
      </c>
      <c r="B114" s="1">
        <f t="shared" si="20"/>
        <v>4.034724910973484</v>
      </c>
      <c r="C114" s="1">
        <f t="shared" si="21"/>
        <v>4718.282</v>
      </c>
      <c r="D114" s="1">
        <f t="shared" si="22"/>
        <v>4724.282</v>
      </c>
      <c r="E114" s="1">
        <f t="shared" si="23"/>
        <v>403521.1922437959</v>
      </c>
      <c r="F114" s="1">
        <f t="shared" si="18"/>
        <v>171</v>
      </c>
      <c r="G114" s="3">
        <f t="shared" si="19"/>
        <v>4718.282</v>
      </c>
      <c r="H114" s="1">
        <f>INDEX(Data!F$21:F$220,Graph!M114)</f>
        <v>4.034724910973484</v>
      </c>
      <c r="I114" s="1">
        <f>INDEX(Data!G$21:G$220,Graph!M114)</f>
        <v>12</v>
      </c>
      <c r="J114">
        <f t="shared" si="24"/>
        <v>6</v>
      </c>
      <c r="K114" s="1">
        <f t="shared" si="25"/>
        <v>-0.21494609687694943</v>
      </c>
      <c r="L114">
        <v>8</v>
      </c>
      <c r="M114">
        <v>121</v>
      </c>
    </row>
    <row r="115" spans="1:13" ht="12.75">
      <c r="A115" s="1" t="str">
        <f>INDEX(Data!B$21:B$220,Graph!M115)</f>
        <v>Malawi</v>
      </c>
      <c r="B115" s="1">
        <f t="shared" si="20"/>
        <v>0.8871185809607004</v>
      </c>
      <c r="C115" s="1">
        <f t="shared" si="21"/>
        <v>4013.114000000001</v>
      </c>
      <c r="D115" s="1">
        <f t="shared" si="22"/>
        <v>4019.0640000000008</v>
      </c>
      <c r="E115" s="1">
        <f t="shared" si="23"/>
        <v>88865.19064176426</v>
      </c>
      <c r="F115" s="1">
        <f t="shared" si="18"/>
        <v>158</v>
      </c>
      <c r="G115" s="3">
        <f t="shared" si="19"/>
        <v>4013.114000000001</v>
      </c>
      <c r="H115" s="1">
        <f>INDEX(Data!F$21:F$220,Graph!M115)</f>
        <v>0.8871185809607004</v>
      </c>
      <c r="I115" s="1">
        <f>INDEX(Data!G$21:G$220,Graph!M115)</f>
        <v>11.9</v>
      </c>
      <c r="J115">
        <f t="shared" si="24"/>
        <v>5.95</v>
      </c>
      <c r="K115" s="1">
        <f t="shared" si="25"/>
        <v>-0.03186328821625717</v>
      </c>
      <c r="L115">
        <v>2</v>
      </c>
      <c r="M115">
        <v>165</v>
      </c>
    </row>
    <row r="116" spans="1:13" ht="12.75">
      <c r="A116" s="1" t="str">
        <f>INDEX(Data!B$21:B$220,Graph!M116)</f>
        <v>Niger</v>
      </c>
      <c r="B116" s="1">
        <f t="shared" si="20"/>
        <v>0</v>
      </c>
      <c r="C116" s="1">
        <f t="shared" si="21"/>
        <v>2718.5919999999996</v>
      </c>
      <c r="D116" s="1">
        <f t="shared" si="22"/>
        <v>2724.3419999999996</v>
      </c>
      <c r="E116" s="1">
        <f t="shared" si="23"/>
        <v>176.18423363773002</v>
      </c>
      <c r="F116" s="1">
        <f t="shared" si="18"/>
        <v>94</v>
      </c>
      <c r="G116" s="3">
        <f t="shared" si="19"/>
        <v>2718.5919999999996</v>
      </c>
      <c r="H116" s="1">
        <f>INDEX(Data!F$21:F$220,Graph!M116)</f>
        <v>0</v>
      </c>
      <c r="I116" s="1">
        <f>INDEX(Data!G$21:G$220,Graph!M116)</f>
        <v>11.5</v>
      </c>
      <c r="J116">
        <f t="shared" si="24"/>
        <v>5.75</v>
      </c>
      <c r="K116" s="1">
        <f t="shared" si="25"/>
        <v>0</v>
      </c>
      <c r="L116">
        <v>3</v>
      </c>
      <c r="M116">
        <v>176</v>
      </c>
    </row>
    <row r="117" spans="1:13" ht="12.75">
      <c r="A117" s="1" t="str">
        <f>INDEX(Data!B$21:B$220,Graph!M117)</f>
        <v>Cuba</v>
      </c>
      <c r="B117" s="1">
        <f t="shared" si="20"/>
        <v>0.18163040594675214</v>
      </c>
      <c r="C117" s="1">
        <f t="shared" si="21"/>
        <v>3677.214000000001</v>
      </c>
      <c r="D117" s="1">
        <f t="shared" si="22"/>
        <v>3682.864000000001</v>
      </c>
      <c r="E117" s="1">
        <f t="shared" si="23"/>
        <v>18152.181029574465</v>
      </c>
      <c r="F117" s="1">
        <f t="shared" si="18"/>
        <v>137</v>
      </c>
      <c r="G117" s="3">
        <f t="shared" si="19"/>
        <v>3677.214000000001</v>
      </c>
      <c r="H117" s="1">
        <f>INDEX(Data!F$21:F$220,Graph!M117)</f>
        <v>0.18163040594675214</v>
      </c>
      <c r="I117" s="1">
        <f>INDEX(Data!G$21:G$220,Graph!M117)</f>
        <v>11.3</v>
      </c>
      <c r="J117">
        <f t="shared" si="24"/>
        <v>5.65</v>
      </c>
      <c r="K117" s="1">
        <f t="shared" si="25"/>
        <v>-0.013464000940171306</v>
      </c>
      <c r="L117">
        <v>8</v>
      </c>
      <c r="M117">
        <v>52</v>
      </c>
    </row>
    <row r="118" spans="1:13" ht="12.75">
      <c r="A118" s="1" t="str">
        <f>INDEX(Data!B$21:B$220,Graph!M118)</f>
        <v>Greece</v>
      </c>
      <c r="B118" s="1">
        <f t="shared" si="20"/>
        <v>0</v>
      </c>
      <c r="C118" s="1">
        <f t="shared" si="21"/>
        <v>535.4000000000001</v>
      </c>
      <c r="D118" s="1">
        <f t="shared" si="22"/>
        <v>540.9000000000001</v>
      </c>
      <c r="E118" s="1">
        <f t="shared" si="23"/>
        <v>24.17622347956785</v>
      </c>
      <c r="F118" s="1">
        <f t="shared" si="18"/>
        <v>21</v>
      </c>
      <c r="G118" s="3">
        <f t="shared" si="19"/>
        <v>535.4000000000001</v>
      </c>
      <c r="H118" s="1">
        <f>INDEX(Data!F$21:F$220,Graph!M118)</f>
        <v>0</v>
      </c>
      <c r="I118" s="1">
        <f>INDEX(Data!G$21:G$220,Graph!M118)</f>
        <v>11</v>
      </c>
      <c r="J118">
        <f t="shared" si="24"/>
        <v>5.5</v>
      </c>
      <c r="K118" s="1">
        <f t="shared" si="25"/>
        <v>0</v>
      </c>
      <c r="L118">
        <v>11</v>
      </c>
      <c r="M118">
        <v>24</v>
      </c>
    </row>
    <row r="119" spans="1:13" ht="12.75">
      <c r="A119" s="1" t="str">
        <f>INDEX(Data!B$21:B$220,Graph!M119)</f>
        <v>Zambia</v>
      </c>
      <c r="B119" s="1">
        <f t="shared" si="20"/>
        <v>0</v>
      </c>
      <c r="C119" s="1">
        <f t="shared" si="21"/>
        <v>2679.9919999999997</v>
      </c>
      <c r="D119" s="1">
        <f t="shared" si="22"/>
        <v>2685.3419999999996</v>
      </c>
      <c r="E119" s="1">
        <f t="shared" si="23"/>
        <v>164.17141738467055</v>
      </c>
      <c r="F119" s="1">
        <f t="shared" si="18"/>
        <v>90</v>
      </c>
      <c r="G119" s="3">
        <f t="shared" si="19"/>
        <v>2679.9919999999997</v>
      </c>
      <c r="H119" s="1">
        <f>INDEX(Data!F$21:F$220,Graph!M119)</f>
        <v>0</v>
      </c>
      <c r="I119" s="1">
        <f>INDEX(Data!G$21:G$220,Graph!M119)</f>
        <v>10.7</v>
      </c>
      <c r="J119">
        <f t="shared" si="24"/>
        <v>5.35</v>
      </c>
      <c r="K119" s="1">
        <f t="shared" si="25"/>
        <v>0</v>
      </c>
      <c r="L119">
        <v>1</v>
      </c>
      <c r="M119">
        <v>164</v>
      </c>
    </row>
    <row r="120" spans="1:13" ht="12.75">
      <c r="A120" s="1" t="str">
        <f>INDEX(Data!B$21:B$220,Graph!M120)</f>
        <v>Serbia &amp; Montenegro</v>
      </c>
      <c r="B120" s="1">
        <f t="shared" si="20"/>
        <v>0</v>
      </c>
      <c r="C120" s="1">
        <f t="shared" si="21"/>
        <v>2752.2804999999994</v>
      </c>
      <c r="D120" s="1">
        <f t="shared" si="22"/>
        <v>2757.5479999999993</v>
      </c>
      <c r="E120" s="1">
        <f t="shared" si="23"/>
        <v>196.16877403247702</v>
      </c>
      <c r="F120" s="1">
        <f t="shared" si="18"/>
        <v>99</v>
      </c>
      <c r="G120" s="3">
        <f t="shared" si="19"/>
        <v>2752.2804999999994</v>
      </c>
      <c r="H120" s="1">
        <f>INDEX(Data!F$21:F$220,Graph!M120)</f>
        <v>0</v>
      </c>
      <c r="I120" s="1">
        <f>INDEX(Data!G$21:G$220,Graph!M120)</f>
        <v>10.535</v>
      </c>
      <c r="J120">
        <f t="shared" si="24"/>
        <v>5.2675</v>
      </c>
      <c r="K120" s="1">
        <f t="shared" si="25"/>
        <v>0</v>
      </c>
      <c r="L120">
        <v>9</v>
      </c>
      <c r="M120">
        <v>196</v>
      </c>
    </row>
    <row r="121" spans="1:13" ht="12.75">
      <c r="A121" s="1" t="str">
        <f>INDEX(Data!B$21:B$220,Graph!M121)</f>
        <v>Belgium</v>
      </c>
      <c r="B121" s="1">
        <f t="shared" si="20"/>
        <v>0</v>
      </c>
      <c r="C121" s="1">
        <f t="shared" si="21"/>
        <v>49.85</v>
      </c>
      <c r="D121" s="1">
        <f t="shared" si="22"/>
        <v>55</v>
      </c>
      <c r="E121" s="1">
        <f t="shared" si="23"/>
        <v>6.165009258140803</v>
      </c>
      <c r="F121" s="1">
        <f t="shared" si="18"/>
        <v>4</v>
      </c>
      <c r="G121" s="3">
        <f t="shared" si="19"/>
        <v>49.85</v>
      </c>
      <c r="H121" s="1">
        <f>INDEX(Data!F$21:F$220,Graph!M121)</f>
        <v>0</v>
      </c>
      <c r="I121" s="1">
        <f>INDEX(Data!G$21:G$220,Graph!M121)</f>
        <v>10.3</v>
      </c>
      <c r="J121">
        <f t="shared" si="24"/>
        <v>5.15</v>
      </c>
      <c r="K121" s="1">
        <f t="shared" si="25"/>
        <v>0</v>
      </c>
      <c r="L121">
        <v>11</v>
      </c>
      <c r="M121">
        <v>6</v>
      </c>
    </row>
    <row r="122" spans="1:13" ht="12.75">
      <c r="A122" s="1" t="str">
        <f>INDEX(Data!B$21:B$220,Graph!M122)</f>
        <v>Czech Republic</v>
      </c>
      <c r="B122" s="1">
        <f t="shared" si="20"/>
        <v>0</v>
      </c>
      <c r="C122" s="1">
        <f t="shared" si="21"/>
        <v>611.1000000000001</v>
      </c>
      <c r="D122" s="1">
        <f t="shared" si="22"/>
        <v>616.2000000000002</v>
      </c>
      <c r="E122" s="1">
        <f t="shared" si="23"/>
        <v>32.16340722650837</v>
      </c>
      <c r="F122" s="1">
        <f t="shared" si="18"/>
        <v>29</v>
      </c>
      <c r="G122" s="3">
        <f t="shared" si="19"/>
        <v>611.1000000000001</v>
      </c>
      <c r="H122" s="1">
        <f>INDEX(Data!F$21:F$220,Graph!M122)</f>
        <v>0</v>
      </c>
      <c r="I122" s="1">
        <f>INDEX(Data!G$21:G$220,Graph!M122)</f>
        <v>10.2</v>
      </c>
      <c r="J122">
        <f t="shared" si="24"/>
        <v>5.1</v>
      </c>
      <c r="K122" s="1">
        <f t="shared" si="25"/>
        <v>0</v>
      </c>
      <c r="L122">
        <v>9</v>
      </c>
      <c r="M122">
        <v>32</v>
      </c>
    </row>
    <row r="123" spans="1:13" ht="12.75">
      <c r="A123" s="1" t="str">
        <f>INDEX(Data!B$21:B$220,Graph!M123)</f>
        <v>Portugal</v>
      </c>
      <c r="B123" s="1">
        <f t="shared" si="20"/>
        <v>0</v>
      </c>
      <c r="C123" s="1">
        <f t="shared" si="21"/>
        <v>550.1000000000001</v>
      </c>
      <c r="D123" s="1">
        <f t="shared" si="22"/>
        <v>555.1000000000001</v>
      </c>
      <c r="E123" s="1">
        <f t="shared" si="23"/>
        <v>26.160203163243498</v>
      </c>
      <c r="F123" s="1">
        <f t="shared" si="18"/>
        <v>23</v>
      </c>
      <c r="G123" s="3">
        <f t="shared" si="19"/>
        <v>550.1000000000001</v>
      </c>
      <c r="H123" s="1">
        <f>INDEX(Data!F$21:F$220,Graph!M123)</f>
        <v>0</v>
      </c>
      <c r="I123" s="1">
        <f>INDEX(Data!G$21:G$220,Graph!M123)</f>
        <v>10</v>
      </c>
      <c r="J123">
        <f t="shared" si="24"/>
        <v>5</v>
      </c>
      <c r="K123" s="1">
        <f t="shared" si="25"/>
        <v>0</v>
      </c>
      <c r="L123">
        <v>11</v>
      </c>
      <c r="M123">
        <v>26</v>
      </c>
    </row>
    <row r="124" spans="1:13" ht="12.75">
      <c r="A124" s="1" t="str">
        <f>INDEX(Data!B$21:B$220,Graph!M124)</f>
        <v>Belarus</v>
      </c>
      <c r="B124" s="1">
        <f t="shared" si="20"/>
        <v>0</v>
      </c>
      <c r="C124" s="1">
        <f t="shared" si="21"/>
        <v>911.9920000000001</v>
      </c>
      <c r="D124" s="1">
        <f t="shared" si="22"/>
        <v>916.9420000000001</v>
      </c>
      <c r="E124" s="1">
        <f t="shared" si="23"/>
        <v>62.158601131611064</v>
      </c>
      <c r="F124" s="1">
        <f t="shared" si="18"/>
        <v>54</v>
      </c>
      <c r="G124" s="3">
        <f t="shared" si="19"/>
        <v>911.9920000000001</v>
      </c>
      <c r="H124" s="1">
        <f>INDEX(Data!F$21:F$220,Graph!M124)</f>
        <v>0</v>
      </c>
      <c r="I124" s="1">
        <f>INDEX(Data!G$21:G$220,Graph!M124)</f>
        <v>9.9</v>
      </c>
      <c r="J124">
        <f t="shared" si="24"/>
        <v>4.95</v>
      </c>
      <c r="K124" s="1">
        <f t="shared" si="25"/>
        <v>0</v>
      </c>
      <c r="L124">
        <v>9</v>
      </c>
      <c r="M124">
        <v>62</v>
      </c>
    </row>
    <row r="125" spans="1:13" ht="12.75">
      <c r="A125" s="1" t="str">
        <f>INDEX(Data!B$21:B$220,Graph!M125)</f>
        <v>Hungary</v>
      </c>
      <c r="B125" s="1">
        <f t="shared" si="20"/>
        <v>0</v>
      </c>
      <c r="C125" s="1">
        <f t="shared" si="21"/>
        <v>699.4500000000002</v>
      </c>
      <c r="D125" s="1">
        <f t="shared" si="22"/>
        <v>704.4000000000002</v>
      </c>
      <c r="E125" s="1">
        <f t="shared" si="23"/>
        <v>38.158601131611064</v>
      </c>
      <c r="F125" s="1">
        <f t="shared" si="18"/>
        <v>35</v>
      </c>
      <c r="G125" s="3">
        <f t="shared" si="19"/>
        <v>699.4500000000002</v>
      </c>
      <c r="H125" s="1">
        <f>INDEX(Data!F$21:F$220,Graph!M125)</f>
        <v>0</v>
      </c>
      <c r="I125" s="1">
        <f>INDEX(Data!G$21:G$220,Graph!M125)</f>
        <v>9.9</v>
      </c>
      <c r="J125">
        <f t="shared" si="24"/>
        <v>4.95</v>
      </c>
      <c r="K125" s="1">
        <f t="shared" si="25"/>
        <v>0</v>
      </c>
      <c r="L125">
        <v>9</v>
      </c>
      <c r="M125">
        <v>38</v>
      </c>
    </row>
    <row r="126" spans="1:13" ht="12.75">
      <c r="A126" s="1" t="str">
        <f>INDEX(Data!B$21:B$220,Graph!M126)</f>
        <v>Senegal</v>
      </c>
      <c r="B126" s="1">
        <f t="shared" si="20"/>
        <v>0.15494189450637677</v>
      </c>
      <c r="C126" s="1">
        <f t="shared" si="21"/>
        <v>3531.3140000000008</v>
      </c>
      <c r="D126" s="1">
        <f t="shared" si="22"/>
        <v>3536.2640000000006</v>
      </c>
      <c r="E126" s="1">
        <f t="shared" si="23"/>
        <v>15557.15860113161</v>
      </c>
      <c r="F126" s="1">
        <f t="shared" si="18"/>
        <v>133</v>
      </c>
      <c r="G126" s="3">
        <f t="shared" si="19"/>
        <v>3531.3140000000008</v>
      </c>
      <c r="H126" s="1">
        <f>INDEX(Data!F$21:F$220,Graph!M126)</f>
        <v>0.15494189450637677</v>
      </c>
      <c r="I126" s="1">
        <f>INDEX(Data!G$21:G$220,Graph!M126)</f>
        <v>9.9</v>
      </c>
      <c r="J126">
        <f t="shared" si="24"/>
        <v>4.95</v>
      </c>
      <c r="K126" s="1">
        <f t="shared" si="25"/>
        <v>-0.00324559950923875</v>
      </c>
      <c r="L126">
        <v>3</v>
      </c>
      <c r="M126">
        <v>157</v>
      </c>
    </row>
    <row r="127" spans="1:13" ht="12.75">
      <c r="A127" s="1" t="str">
        <f>INDEX(Data!B$21:B$220,Graph!M127)</f>
        <v>Tunisia</v>
      </c>
      <c r="B127" s="1">
        <f t="shared" si="20"/>
        <v>0.00027548540682872816</v>
      </c>
      <c r="C127" s="1">
        <f t="shared" si="21"/>
        <v>1119.692</v>
      </c>
      <c r="D127" s="1">
        <f t="shared" si="22"/>
        <v>1124.542</v>
      </c>
      <c r="E127" s="1">
        <f t="shared" si="23"/>
        <v>92.15539706834619</v>
      </c>
      <c r="F127" s="1">
        <f t="shared" si="18"/>
        <v>70</v>
      </c>
      <c r="G127" s="3">
        <f t="shared" si="19"/>
        <v>1119.692</v>
      </c>
      <c r="H127" s="1">
        <f>INDEX(Data!F$21:F$220,Graph!M127)</f>
        <v>0.00027548540682872816</v>
      </c>
      <c r="I127" s="1">
        <f>INDEX(Data!G$21:G$220,Graph!M127)</f>
        <v>9.7</v>
      </c>
      <c r="J127">
        <f t="shared" si="24"/>
        <v>4.85</v>
      </c>
      <c r="K127" s="1">
        <f t="shared" si="25"/>
        <v>0.00027548540682872816</v>
      </c>
      <c r="L127">
        <v>3</v>
      </c>
      <c r="M127">
        <v>92</v>
      </c>
    </row>
    <row r="128" spans="1:13" ht="12.75">
      <c r="A128" s="1" t="str">
        <f>INDEX(Data!B$21:B$220,Graph!M128)</f>
        <v>Somalia</v>
      </c>
      <c r="B128" s="1">
        <f t="shared" si="20"/>
        <v>0.11260464188506607</v>
      </c>
      <c r="C128" s="1">
        <f t="shared" si="21"/>
        <v>3318.224000000001</v>
      </c>
      <c r="D128" s="1">
        <f t="shared" si="22"/>
        <v>3322.964000000001</v>
      </c>
      <c r="E128" s="1">
        <f t="shared" si="23"/>
        <v>11397.151872598755</v>
      </c>
      <c r="F128" s="1">
        <f t="shared" si="18"/>
        <v>124</v>
      </c>
      <c r="G128" s="3">
        <f t="shared" si="19"/>
        <v>3318.224000000001</v>
      </c>
      <c r="H128" s="1">
        <f>INDEX(Data!F$21:F$220,Graph!M128)</f>
        <v>0.11260464188506607</v>
      </c>
      <c r="I128" s="1">
        <f>INDEX(Data!G$21:G$220,Graph!M128)</f>
        <v>9.48</v>
      </c>
      <c r="J128">
        <f t="shared" si="24"/>
        <v>4.74</v>
      </c>
      <c r="K128" s="1">
        <f t="shared" si="25"/>
        <v>-0.000993044943784882</v>
      </c>
      <c r="L128">
        <v>2</v>
      </c>
      <c r="M128">
        <v>197</v>
      </c>
    </row>
    <row r="129" spans="1:13" ht="12.75">
      <c r="A129" s="1" t="str">
        <f>INDEX(Data!B$21:B$220,Graph!M129)</f>
        <v>Sweden</v>
      </c>
      <c r="B129" s="1">
        <f t="shared" si="20"/>
        <v>0</v>
      </c>
      <c r="C129" s="1">
        <f t="shared" si="21"/>
        <v>8.95</v>
      </c>
      <c r="D129" s="1">
        <f t="shared" si="22"/>
        <v>13.399999999999999</v>
      </c>
      <c r="E129" s="1">
        <f t="shared" si="23"/>
        <v>2.142580815286714</v>
      </c>
      <c r="F129" s="1">
        <f t="shared" si="18"/>
        <v>2</v>
      </c>
      <c r="G129" s="3">
        <f t="shared" si="19"/>
        <v>8.95</v>
      </c>
      <c r="H129" s="1">
        <f>INDEX(Data!F$21:F$220,Graph!M129)</f>
        <v>0</v>
      </c>
      <c r="I129" s="1">
        <f>INDEX(Data!G$21:G$220,Graph!M129)</f>
        <v>8.9</v>
      </c>
      <c r="J129">
        <f t="shared" si="24"/>
        <v>4.45</v>
      </c>
      <c r="K129" s="1">
        <f t="shared" si="25"/>
        <v>0</v>
      </c>
      <c r="L129">
        <v>11</v>
      </c>
      <c r="M129">
        <v>2</v>
      </c>
    </row>
    <row r="130" spans="1:13" ht="12.75">
      <c r="A130" s="1" t="str">
        <f>INDEX(Data!B$21:B$220,Graph!M130)</f>
        <v>Bolivia</v>
      </c>
      <c r="B130" s="1">
        <f t="shared" si="20"/>
        <v>0.4626909178399737</v>
      </c>
      <c r="C130" s="1">
        <f t="shared" si="21"/>
        <v>3899.764000000001</v>
      </c>
      <c r="D130" s="1">
        <f t="shared" si="22"/>
        <v>3904.064000000001</v>
      </c>
      <c r="E130" s="1">
        <f t="shared" si="23"/>
        <v>46314.13777472039</v>
      </c>
      <c r="F130" s="1">
        <f t="shared" si="18"/>
        <v>152</v>
      </c>
      <c r="G130" s="3">
        <f t="shared" si="19"/>
        <v>3899.764000000001</v>
      </c>
      <c r="H130" s="1">
        <f>INDEX(Data!F$21:F$220,Graph!M130)</f>
        <v>0.4626909178399737</v>
      </c>
      <c r="I130" s="1">
        <f>INDEX(Data!G$21:G$220,Graph!M130)</f>
        <v>8.6</v>
      </c>
      <c r="J130">
        <f t="shared" si="24"/>
        <v>4.3</v>
      </c>
      <c r="K130" s="1">
        <f t="shared" si="25"/>
        <v>-0.12054137587906005</v>
      </c>
      <c r="L130">
        <v>8</v>
      </c>
      <c r="M130">
        <v>114</v>
      </c>
    </row>
    <row r="131" spans="1:13" ht="12.75">
      <c r="A131" s="1" t="str">
        <f>INDEX(Data!B$21:B$220,Graph!M131)</f>
        <v>Dominican Republic</v>
      </c>
      <c r="B131" s="1">
        <f t="shared" si="20"/>
        <v>26.817346788128752</v>
      </c>
      <c r="C131" s="1">
        <f t="shared" si="21"/>
        <v>6080.674000000002</v>
      </c>
      <c r="D131" s="1">
        <f t="shared" si="22"/>
        <v>6084.974000000002</v>
      </c>
      <c r="E131" s="1">
        <f t="shared" si="23"/>
        <v>2681798.1377747203</v>
      </c>
      <c r="F131" s="1">
        <f t="shared" si="18"/>
        <v>194</v>
      </c>
      <c r="G131" s="3">
        <f t="shared" si="19"/>
        <v>6080.674000000002</v>
      </c>
      <c r="H131" s="1">
        <f>INDEX(Data!F$21:F$220,Graph!M131)</f>
        <v>26.817346788128752</v>
      </c>
      <c r="I131" s="1">
        <f>INDEX(Data!G$21:G$220,Graph!M131)</f>
        <v>8.6</v>
      </c>
      <c r="J131">
        <f t="shared" si="24"/>
        <v>4.3</v>
      </c>
      <c r="K131" s="1">
        <f t="shared" si="25"/>
        <v>-1.9279041447909755</v>
      </c>
      <c r="L131">
        <v>8</v>
      </c>
      <c r="M131">
        <v>98</v>
      </c>
    </row>
    <row r="132" spans="1:13" ht="12.75">
      <c r="A132" s="1" t="str">
        <f>INDEX(Data!B$21:B$220,Graph!M132)</f>
        <v>Guinea</v>
      </c>
      <c r="B132" s="1">
        <f t="shared" si="20"/>
        <v>0.19509440688692345</v>
      </c>
      <c r="C132" s="1">
        <f t="shared" si="21"/>
        <v>3687.0640000000008</v>
      </c>
      <c r="D132" s="1">
        <f t="shared" si="22"/>
        <v>3691.2640000000006</v>
      </c>
      <c r="E132" s="1">
        <f t="shared" si="23"/>
        <v>19660.134570657123</v>
      </c>
      <c r="F132" s="1">
        <f t="shared" si="18"/>
        <v>138</v>
      </c>
      <c r="G132" s="3">
        <f t="shared" si="19"/>
        <v>3687.0640000000008</v>
      </c>
      <c r="H132" s="1">
        <f>INDEX(Data!F$21:F$220,Graph!M132)</f>
        <v>0.19509440688692345</v>
      </c>
      <c r="I132" s="1">
        <f>INDEX(Data!G$21:G$220,Graph!M132)</f>
        <v>8.4</v>
      </c>
      <c r="J132">
        <f t="shared" si="24"/>
        <v>4.2</v>
      </c>
      <c r="K132" s="1">
        <f t="shared" si="25"/>
        <v>1.5778484187545239E-06</v>
      </c>
      <c r="L132">
        <v>3</v>
      </c>
      <c r="M132">
        <v>160</v>
      </c>
    </row>
    <row r="133" spans="1:13" ht="12.75">
      <c r="A133" s="1" t="str">
        <f>INDEX(Data!B$21:B$220,Graph!M133)</f>
        <v>Azerbaijan</v>
      </c>
      <c r="B133" s="1">
        <f t="shared" si="20"/>
        <v>0</v>
      </c>
      <c r="C133" s="1">
        <f t="shared" si="21"/>
        <v>1110.692</v>
      </c>
      <c r="D133" s="1">
        <f t="shared" si="22"/>
        <v>1114.842</v>
      </c>
      <c r="E133" s="1">
        <f t="shared" si="23"/>
        <v>91.1329686254921</v>
      </c>
      <c r="F133" s="1">
        <f t="shared" si="18"/>
        <v>69</v>
      </c>
      <c r="G133" s="3">
        <f t="shared" si="19"/>
        <v>1110.692</v>
      </c>
      <c r="H133" s="1">
        <f>INDEX(Data!F$21:F$220,Graph!M133)</f>
        <v>0</v>
      </c>
      <c r="I133" s="1">
        <f>INDEX(Data!G$21:G$220,Graph!M133)</f>
        <v>8.3</v>
      </c>
      <c r="J133">
        <f t="shared" si="24"/>
        <v>4.15</v>
      </c>
      <c r="K133" s="1">
        <f t="shared" si="25"/>
        <v>-0.00027548540682872816</v>
      </c>
      <c r="L133">
        <v>6</v>
      </c>
      <c r="M133">
        <v>91</v>
      </c>
    </row>
    <row r="134" spans="1:13" ht="12.75">
      <c r="A134" s="1" t="str">
        <f>INDEX(Data!B$21:B$220,Graph!M134)</f>
        <v>Chad</v>
      </c>
      <c r="B134" s="1">
        <f t="shared" si="20"/>
        <v>0</v>
      </c>
      <c r="C134" s="1">
        <f t="shared" si="21"/>
        <v>2689.4919999999997</v>
      </c>
      <c r="D134" s="1">
        <f t="shared" si="22"/>
        <v>2693.642</v>
      </c>
      <c r="E134" s="1">
        <f t="shared" si="23"/>
        <v>167.1329686254921</v>
      </c>
      <c r="F134" s="1">
        <f t="shared" si="18"/>
        <v>91</v>
      </c>
      <c r="G134" s="3">
        <f t="shared" si="19"/>
        <v>2689.4919999999997</v>
      </c>
      <c r="H134" s="1">
        <f>INDEX(Data!F$21:F$220,Graph!M134)</f>
        <v>0</v>
      </c>
      <c r="I134" s="1">
        <f>INDEX(Data!G$21:G$220,Graph!M134)</f>
        <v>8.3</v>
      </c>
      <c r="J134">
        <f t="shared" si="24"/>
        <v>4.15</v>
      </c>
      <c r="K134" s="1">
        <f t="shared" si="25"/>
        <v>0</v>
      </c>
      <c r="L134">
        <v>3</v>
      </c>
      <c r="M134">
        <v>167</v>
      </c>
    </row>
    <row r="135" spans="1:13" ht="12.75">
      <c r="A135" s="1" t="str">
        <f>INDEX(Data!B$21:B$220,Graph!M135)</f>
        <v>Rwanda</v>
      </c>
      <c r="B135" s="1">
        <f t="shared" si="20"/>
        <v>0</v>
      </c>
      <c r="C135" s="1">
        <f t="shared" si="21"/>
        <v>2670.4919999999997</v>
      </c>
      <c r="D135" s="1">
        <f t="shared" si="22"/>
        <v>2674.642</v>
      </c>
      <c r="E135" s="1">
        <f t="shared" si="23"/>
        <v>159.1329686254921</v>
      </c>
      <c r="F135" s="1">
        <f t="shared" si="18"/>
        <v>89</v>
      </c>
      <c r="G135" s="3">
        <f t="shared" si="19"/>
        <v>2670.4919999999997</v>
      </c>
      <c r="H135" s="1">
        <f>INDEX(Data!F$21:F$220,Graph!M135)</f>
        <v>0</v>
      </c>
      <c r="I135" s="1">
        <f>INDEX(Data!G$21:G$220,Graph!M135)</f>
        <v>8.3</v>
      </c>
      <c r="J135">
        <f t="shared" si="24"/>
        <v>4.15</v>
      </c>
      <c r="K135" s="1">
        <f t="shared" si="25"/>
        <v>0</v>
      </c>
      <c r="L135">
        <v>1</v>
      </c>
      <c r="M135">
        <v>159</v>
      </c>
    </row>
    <row r="136" spans="1:13" ht="12.75">
      <c r="A136" s="1" t="str">
        <f>INDEX(Data!B$21:B$220,Graph!M136)</f>
        <v>Haiti</v>
      </c>
      <c r="B136" s="1">
        <f t="shared" si="20"/>
        <v>121.68846675421746</v>
      </c>
      <c r="C136" s="1">
        <f t="shared" si="21"/>
        <v>6237.974000000002</v>
      </c>
      <c r="D136" s="1">
        <f t="shared" si="22"/>
        <v>6242.074000000002</v>
      </c>
      <c r="E136" s="1">
        <f t="shared" si="23"/>
        <v>12168953.131366594</v>
      </c>
      <c r="F136" s="1">
        <f t="shared" si="18"/>
        <v>200</v>
      </c>
      <c r="G136" s="3">
        <f t="shared" si="19"/>
        <v>6237.974000000002</v>
      </c>
      <c r="H136" s="1">
        <f>INDEX(Data!F$21:F$220,Graph!M136)</f>
        <v>121.68846675421746</v>
      </c>
      <c r="I136" s="1">
        <f>INDEX(Data!G$21:G$220,Graph!M136)</f>
        <v>8.2</v>
      </c>
      <c r="J136">
        <f t="shared" si="24"/>
        <v>4.1</v>
      </c>
      <c r="K136" s="1">
        <f t="shared" si="25"/>
        <v>0</v>
      </c>
      <c r="L136">
        <v>8</v>
      </c>
      <c r="M136">
        <v>153</v>
      </c>
    </row>
    <row r="137" spans="1:13" ht="12.75">
      <c r="A137" s="1" t="str">
        <f>INDEX(Data!B$21:B$220,Graph!M137)</f>
        <v>Austria</v>
      </c>
      <c r="B137" s="1">
        <f t="shared" si="20"/>
        <v>0</v>
      </c>
      <c r="C137" s="1">
        <f t="shared" si="21"/>
        <v>262.25</v>
      </c>
      <c r="D137" s="1">
        <f t="shared" si="22"/>
        <v>266.3</v>
      </c>
      <c r="E137" s="1">
        <f t="shared" si="23"/>
        <v>14.129764562227233</v>
      </c>
      <c r="F137" s="1">
        <f t="shared" si="18"/>
        <v>11</v>
      </c>
      <c r="G137" s="3">
        <f t="shared" si="19"/>
        <v>262.25</v>
      </c>
      <c r="H137" s="1">
        <f>INDEX(Data!F$21:F$220,Graph!M137)</f>
        <v>0</v>
      </c>
      <c r="I137" s="1">
        <f>INDEX(Data!G$21:G$220,Graph!M137)</f>
        <v>8.1</v>
      </c>
      <c r="J137">
        <f t="shared" si="24"/>
        <v>4.05</v>
      </c>
      <c r="K137" s="1">
        <f t="shared" si="25"/>
        <v>0</v>
      </c>
      <c r="L137">
        <v>11</v>
      </c>
      <c r="M137">
        <v>14</v>
      </c>
    </row>
    <row r="138" spans="1:13" ht="12.75">
      <c r="A138" s="1" t="str">
        <f>INDEX(Data!B$21:B$220,Graph!M138)</f>
        <v>Bulgaria</v>
      </c>
      <c r="B138" s="1">
        <f t="shared" si="20"/>
        <v>0</v>
      </c>
      <c r="C138" s="1">
        <f t="shared" si="21"/>
        <v>748.4420000000001</v>
      </c>
      <c r="D138" s="1">
        <f t="shared" si="22"/>
        <v>752.4420000000001</v>
      </c>
      <c r="E138" s="1">
        <f t="shared" si="23"/>
        <v>56.1281625305948</v>
      </c>
      <c r="F138" s="1">
        <f t="shared" si="18"/>
        <v>49</v>
      </c>
      <c r="G138" s="3">
        <f t="shared" si="19"/>
        <v>748.4420000000001</v>
      </c>
      <c r="H138" s="1">
        <f>INDEX(Data!F$21:F$220,Graph!M138)</f>
        <v>0</v>
      </c>
      <c r="I138" s="1">
        <f>INDEX(Data!G$21:G$220,Graph!M138)</f>
        <v>8</v>
      </c>
      <c r="J138">
        <f t="shared" si="24"/>
        <v>4</v>
      </c>
      <c r="K138" s="1">
        <f t="shared" si="25"/>
        <v>-0.00043344697235453173</v>
      </c>
      <c r="L138">
        <v>9</v>
      </c>
      <c r="M138">
        <v>56</v>
      </c>
    </row>
    <row r="139" spans="1:13" ht="12.75">
      <c r="A139" s="1" t="str">
        <f>INDEX(Data!B$21:B$220,Graph!M139)</f>
        <v>Switzerland</v>
      </c>
      <c r="B139" s="1">
        <f t="shared" si="20"/>
        <v>0</v>
      </c>
      <c r="C139" s="1">
        <f t="shared" si="21"/>
        <v>190.3</v>
      </c>
      <c r="D139" s="1">
        <f t="shared" si="22"/>
        <v>193.9</v>
      </c>
      <c r="E139" s="1">
        <f t="shared" si="23"/>
        <v>11.11534627753532</v>
      </c>
      <c r="F139" s="1">
        <f t="shared" si="18"/>
        <v>8</v>
      </c>
      <c r="G139" s="3">
        <f t="shared" si="19"/>
        <v>190.3</v>
      </c>
      <c r="H139" s="1">
        <f>INDEX(Data!F$21:F$220,Graph!M139)</f>
        <v>0</v>
      </c>
      <c r="I139" s="1">
        <f>INDEX(Data!G$21:G$220,Graph!M139)</f>
        <v>7.2</v>
      </c>
      <c r="J139">
        <f t="shared" si="24"/>
        <v>3.6</v>
      </c>
      <c r="K139" s="1">
        <f t="shared" si="25"/>
        <v>0</v>
      </c>
      <c r="L139">
        <v>11</v>
      </c>
      <c r="M139">
        <v>11</v>
      </c>
    </row>
    <row r="140" spans="1:13" ht="12.75">
      <c r="A140" s="1" t="str">
        <f>INDEX(Data!B$21:B$220,Graph!M140)</f>
        <v>Hong Kong, China</v>
      </c>
      <c r="B140" s="1">
        <f t="shared" si="20"/>
        <v>0</v>
      </c>
      <c r="C140" s="1">
        <f t="shared" si="21"/>
        <v>526.4000000000001</v>
      </c>
      <c r="D140" s="1">
        <f t="shared" si="22"/>
        <v>529.9000000000001</v>
      </c>
      <c r="E140" s="1">
        <f t="shared" si="23"/>
        <v>23.11214221427045</v>
      </c>
      <c r="F140" s="1">
        <f t="shared" si="18"/>
        <v>20</v>
      </c>
      <c r="G140" s="3">
        <f t="shared" si="19"/>
        <v>526.4000000000001</v>
      </c>
      <c r="H140" s="1">
        <f>INDEX(Data!F$21:F$220,Graph!M140)</f>
        <v>0</v>
      </c>
      <c r="I140" s="1">
        <f>INDEX(Data!G$21:G$220,Graph!M140)</f>
        <v>7</v>
      </c>
      <c r="J140">
        <f t="shared" si="24"/>
        <v>3.5</v>
      </c>
      <c r="K140" s="1">
        <f t="shared" si="25"/>
        <v>0</v>
      </c>
      <c r="L140">
        <v>7</v>
      </c>
      <c r="M140">
        <v>23</v>
      </c>
    </row>
    <row r="141" spans="1:13" ht="12.75">
      <c r="A141" s="1" t="str">
        <f>INDEX(Data!B$21:B$220,Graph!M141)</f>
        <v>Honduras</v>
      </c>
      <c r="B141" s="1">
        <f t="shared" si="20"/>
        <v>17.34259886722359</v>
      </c>
      <c r="C141" s="1">
        <f t="shared" si="21"/>
        <v>6072.974000000002</v>
      </c>
      <c r="D141" s="1">
        <f t="shared" si="22"/>
        <v>6076.374000000002</v>
      </c>
      <c r="E141" s="1">
        <f t="shared" si="23"/>
        <v>1734315.1089381508</v>
      </c>
      <c r="F141" s="1">
        <f t="shared" si="18"/>
        <v>193</v>
      </c>
      <c r="G141" s="3">
        <f t="shared" si="19"/>
        <v>6072.974000000002</v>
      </c>
      <c r="H141" s="1">
        <f>INDEX(Data!F$21:F$220,Graph!M141)</f>
        <v>17.34259886722359</v>
      </c>
      <c r="I141" s="1">
        <f>INDEX(Data!G$21:G$220,Graph!M141)</f>
        <v>6.8</v>
      </c>
      <c r="J141">
        <f t="shared" si="24"/>
        <v>3.4</v>
      </c>
      <c r="K141" s="1">
        <f t="shared" si="25"/>
        <v>-9.474747920905163</v>
      </c>
      <c r="L141">
        <v>8</v>
      </c>
      <c r="M141">
        <v>115</v>
      </c>
    </row>
    <row r="142" spans="1:13" ht="12.75">
      <c r="A142" s="1" t="str">
        <f>INDEX(Data!B$21:B$220,Graph!M142)</f>
        <v>Benin</v>
      </c>
      <c r="B142" s="1">
        <f t="shared" si="20"/>
        <v>0.11624779443291385</v>
      </c>
      <c r="C142" s="1">
        <f t="shared" si="21"/>
        <v>3339.0640000000008</v>
      </c>
      <c r="D142" s="1">
        <f t="shared" si="22"/>
        <v>3342.364000000001</v>
      </c>
      <c r="E142" s="1">
        <f t="shared" si="23"/>
        <v>11761.105734087741</v>
      </c>
      <c r="F142" s="1">
        <f t="shared" si="18"/>
        <v>126</v>
      </c>
      <c r="G142" s="3">
        <f t="shared" si="19"/>
        <v>3339.0640000000008</v>
      </c>
      <c r="H142" s="1">
        <f>INDEX(Data!F$21:F$220,Graph!M142)</f>
        <v>0.11624779443291385</v>
      </c>
      <c r="I142" s="1">
        <f>INDEX(Data!G$21:G$220,Graph!M142)</f>
        <v>6.6</v>
      </c>
      <c r="J142">
        <f t="shared" si="24"/>
        <v>3.3</v>
      </c>
      <c r="K142" s="1">
        <f t="shared" si="25"/>
        <v>-0.001651531709542839</v>
      </c>
      <c r="L142">
        <v>3</v>
      </c>
      <c r="M142">
        <v>161</v>
      </c>
    </row>
    <row r="143" spans="1:13" ht="12.75">
      <c r="A143" s="1" t="str">
        <f>INDEX(Data!B$21:B$220,Graph!M143)</f>
        <v>Burundi</v>
      </c>
      <c r="B143" s="1">
        <f t="shared" si="20"/>
        <v>0</v>
      </c>
      <c r="C143" s="1">
        <f t="shared" si="21"/>
        <v>2696.9419999999996</v>
      </c>
      <c r="D143" s="1">
        <f t="shared" si="22"/>
        <v>2700.2419999999997</v>
      </c>
      <c r="E143" s="1">
        <f t="shared" si="23"/>
        <v>173.1057340877407</v>
      </c>
      <c r="F143" s="1">
        <f aca="true" t="shared" si="26" ref="F143:F174">RANK(E143,E$47:E$246,1)</f>
        <v>92</v>
      </c>
      <c r="G143" s="3">
        <f aca="true" t="shared" si="27" ref="G143:G174">C143</f>
        <v>2696.9419999999996</v>
      </c>
      <c r="H143" s="1">
        <f>INDEX(Data!F$21:F$220,Graph!M143)</f>
        <v>0</v>
      </c>
      <c r="I143" s="1">
        <f>INDEX(Data!G$21:G$220,Graph!M143)</f>
        <v>6.6</v>
      </c>
      <c r="J143">
        <f t="shared" si="24"/>
        <v>3.3</v>
      </c>
      <c r="K143" s="1">
        <f t="shared" si="25"/>
        <v>0</v>
      </c>
      <c r="L143">
        <v>1</v>
      </c>
      <c r="M143">
        <v>173</v>
      </c>
    </row>
    <row r="144" spans="1:13" ht="12.75">
      <c r="A144" s="1" t="str">
        <f>INDEX(Data!B$21:B$220,Graph!M144)</f>
        <v>El Salvador</v>
      </c>
      <c r="B144" s="1">
        <f t="shared" si="20"/>
        <v>9.353061225762321</v>
      </c>
      <c r="C144" s="1">
        <f t="shared" si="21"/>
        <v>5831.009000000001</v>
      </c>
      <c r="D144" s="1">
        <f t="shared" si="22"/>
        <v>5834.209000000001</v>
      </c>
      <c r="E144" s="1">
        <f t="shared" si="23"/>
        <v>935403.1025300246</v>
      </c>
      <c r="F144" s="1">
        <f t="shared" si="26"/>
        <v>185</v>
      </c>
      <c r="G144" s="3">
        <f t="shared" si="27"/>
        <v>5831.009000000001</v>
      </c>
      <c r="H144" s="1">
        <f>INDEX(Data!F$21:F$220,Graph!M144)</f>
        <v>9.353061225762321</v>
      </c>
      <c r="I144" s="1">
        <f>INDEX(Data!G$21:G$220,Graph!M144)</f>
        <v>6.4</v>
      </c>
      <c r="J144">
        <f t="shared" si="24"/>
        <v>3.2</v>
      </c>
      <c r="K144" s="1">
        <f t="shared" si="25"/>
        <v>-0.6752143464359133</v>
      </c>
      <c r="L144">
        <v>8</v>
      </c>
      <c r="M144">
        <v>103</v>
      </c>
    </row>
    <row r="145" spans="1:13" ht="12.75">
      <c r="A145" s="1" t="str">
        <f>INDEX(Data!B$21:B$220,Graph!M145)</f>
        <v>Israel</v>
      </c>
      <c r="B145" s="1">
        <f t="shared" si="20"/>
        <v>0</v>
      </c>
      <c r="C145" s="1">
        <f t="shared" si="21"/>
        <v>519.7500000000001</v>
      </c>
      <c r="D145" s="1">
        <f t="shared" si="22"/>
        <v>522.9000000000001</v>
      </c>
      <c r="E145" s="1">
        <f t="shared" si="23"/>
        <v>22.100927992843403</v>
      </c>
      <c r="F145" s="1">
        <f t="shared" si="26"/>
        <v>19</v>
      </c>
      <c r="G145" s="3">
        <f t="shared" si="27"/>
        <v>519.7500000000001</v>
      </c>
      <c r="H145" s="1">
        <f>INDEX(Data!F$21:F$220,Graph!M145)</f>
        <v>0</v>
      </c>
      <c r="I145" s="1">
        <f>INDEX(Data!G$21:G$220,Graph!M145)</f>
        <v>6.3</v>
      </c>
      <c r="J145">
        <f t="shared" si="24"/>
        <v>3.15</v>
      </c>
      <c r="K145" s="1">
        <f t="shared" si="25"/>
        <v>0</v>
      </c>
      <c r="L145">
        <v>6</v>
      </c>
      <c r="M145">
        <v>22</v>
      </c>
    </row>
    <row r="146" spans="1:13" ht="12.75">
      <c r="A146" s="1" t="str">
        <f>INDEX(Data!B$21:B$220,Graph!M146)</f>
        <v>Tajikistan</v>
      </c>
      <c r="B146" s="1">
        <f t="shared" si="20"/>
        <v>0</v>
      </c>
      <c r="C146" s="1">
        <f t="shared" si="21"/>
        <v>2549.3420000000006</v>
      </c>
      <c r="D146" s="1">
        <f t="shared" si="22"/>
        <v>2552.4420000000005</v>
      </c>
      <c r="E146" s="1">
        <f t="shared" si="23"/>
        <v>116.09932596121097</v>
      </c>
      <c r="F146" s="1">
        <f t="shared" si="26"/>
        <v>81</v>
      </c>
      <c r="G146" s="3">
        <f t="shared" si="27"/>
        <v>2549.3420000000006</v>
      </c>
      <c r="H146" s="1">
        <f>INDEX(Data!F$21:F$220,Graph!M146)</f>
        <v>0</v>
      </c>
      <c r="I146" s="1">
        <f>INDEX(Data!G$21:G$220,Graph!M146)</f>
        <v>6.2</v>
      </c>
      <c r="J146">
        <f t="shared" si="24"/>
        <v>3.1</v>
      </c>
      <c r="K146" s="1">
        <f t="shared" si="25"/>
        <v>0</v>
      </c>
      <c r="L146">
        <v>6</v>
      </c>
      <c r="M146">
        <v>116</v>
      </c>
    </row>
    <row r="147" spans="1:13" ht="12.75">
      <c r="A147" s="1" t="str">
        <f>INDEX(Data!B$21:B$220,Graph!M147)</f>
        <v>Paraguay</v>
      </c>
      <c r="B147" s="1">
        <f t="shared" si="20"/>
        <v>0</v>
      </c>
      <c r="C147" s="1">
        <f t="shared" si="21"/>
        <v>1028.092</v>
      </c>
      <c r="D147" s="1">
        <f t="shared" si="22"/>
        <v>1030.942</v>
      </c>
      <c r="E147" s="1">
        <f t="shared" si="23"/>
        <v>89.0913158030488</v>
      </c>
      <c r="F147" s="1">
        <f t="shared" si="26"/>
        <v>66</v>
      </c>
      <c r="G147" s="3">
        <f t="shared" si="27"/>
        <v>1028.092</v>
      </c>
      <c r="H147" s="1">
        <f>INDEX(Data!F$21:F$220,Graph!M147)</f>
        <v>0</v>
      </c>
      <c r="I147" s="1">
        <f>INDEX(Data!G$21:G$220,Graph!M147)</f>
        <v>5.7</v>
      </c>
      <c r="J147">
        <f t="shared" si="24"/>
        <v>2.85</v>
      </c>
      <c r="K147" s="1">
        <f t="shared" si="25"/>
        <v>0</v>
      </c>
      <c r="L147">
        <v>8</v>
      </c>
      <c r="M147">
        <v>89</v>
      </c>
    </row>
    <row r="148" spans="1:13" ht="12.75">
      <c r="A148" s="1" t="str">
        <f>INDEX(Data!B$21:B$220,Graph!M148)</f>
        <v>Papua New Guinea</v>
      </c>
      <c r="B148" s="1">
        <f t="shared" si="20"/>
        <v>0</v>
      </c>
      <c r="C148" s="1">
        <f t="shared" si="21"/>
        <v>2632.742</v>
      </c>
      <c r="D148" s="1">
        <f t="shared" si="22"/>
        <v>2635.5420000000004</v>
      </c>
      <c r="E148" s="1">
        <f t="shared" si="23"/>
        <v>133.08971377141637</v>
      </c>
      <c r="F148" s="1">
        <f t="shared" si="26"/>
        <v>85</v>
      </c>
      <c r="G148" s="3">
        <f t="shared" si="27"/>
        <v>2632.742</v>
      </c>
      <c r="H148" s="1">
        <f>INDEX(Data!F$21:F$220,Graph!M148)</f>
        <v>0</v>
      </c>
      <c r="I148" s="1">
        <f>INDEX(Data!G$21:G$220,Graph!M148)</f>
        <v>5.6</v>
      </c>
      <c r="J148">
        <f t="shared" si="24"/>
        <v>2.8</v>
      </c>
      <c r="K148" s="1">
        <f t="shared" si="25"/>
        <v>0</v>
      </c>
      <c r="L148">
        <v>5</v>
      </c>
      <c r="M148">
        <v>133</v>
      </c>
    </row>
    <row r="149" spans="1:13" ht="12.75">
      <c r="A149" s="1" t="str">
        <f>INDEX(Data!B$21:B$220,Graph!M149)</f>
        <v>Lao People's D Republic</v>
      </c>
      <c r="B149" s="1">
        <f t="shared" si="20"/>
        <v>33.489926124976776</v>
      </c>
      <c r="C149" s="1">
        <f t="shared" si="21"/>
        <v>6089.924000000002</v>
      </c>
      <c r="D149" s="1">
        <f t="shared" si="22"/>
        <v>6092.674000000002</v>
      </c>
      <c r="E149" s="1">
        <f t="shared" si="23"/>
        <v>3349035.0881117396</v>
      </c>
      <c r="F149" s="1">
        <f t="shared" si="26"/>
        <v>196</v>
      </c>
      <c r="G149" s="3">
        <f t="shared" si="27"/>
        <v>6089.924000000002</v>
      </c>
      <c r="H149" s="1">
        <f>INDEX(Data!F$21:F$220,Graph!M149)</f>
        <v>33.489926124976776</v>
      </c>
      <c r="I149" s="1">
        <f>INDEX(Data!G$21:G$220,Graph!M149)</f>
        <v>5.5</v>
      </c>
      <c r="J149">
        <f t="shared" si="24"/>
        <v>2.75</v>
      </c>
      <c r="K149" s="1">
        <f t="shared" si="25"/>
        <v>-5.80404132714191</v>
      </c>
      <c r="L149">
        <v>5</v>
      </c>
      <c r="M149">
        <v>135</v>
      </c>
    </row>
    <row r="150" spans="1:13" ht="12.75">
      <c r="A150" s="1" t="str">
        <f>INDEX(Data!B$21:B$220,Graph!M150)</f>
        <v>Denmark</v>
      </c>
      <c r="B150" s="1">
        <f t="shared" si="20"/>
        <v>0</v>
      </c>
      <c r="C150" s="1">
        <f t="shared" si="21"/>
        <v>329.20000000000005</v>
      </c>
      <c r="D150" s="1">
        <f t="shared" si="22"/>
        <v>331.90000000000003</v>
      </c>
      <c r="E150" s="1">
        <f t="shared" si="23"/>
        <v>17.08650970815149</v>
      </c>
      <c r="F150" s="1">
        <f t="shared" si="26"/>
        <v>14</v>
      </c>
      <c r="G150" s="3">
        <f t="shared" si="27"/>
        <v>329.20000000000005</v>
      </c>
      <c r="H150" s="1">
        <f>INDEX(Data!F$21:F$220,Graph!M150)</f>
        <v>0</v>
      </c>
      <c r="I150" s="1">
        <f>INDEX(Data!G$21:G$220,Graph!M150)</f>
        <v>5.4</v>
      </c>
      <c r="J150">
        <f t="shared" si="24"/>
        <v>2.7</v>
      </c>
      <c r="K150" s="1">
        <f t="shared" si="25"/>
        <v>0</v>
      </c>
      <c r="L150">
        <v>11</v>
      </c>
      <c r="M150">
        <v>17</v>
      </c>
    </row>
    <row r="151" spans="1:13" ht="12.75">
      <c r="A151" s="1" t="str">
        <f>INDEX(Data!B$21:B$220,Graph!M151)</f>
        <v>Libyan Arab Jamahiriya</v>
      </c>
      <c r="B151" s="1">
        <f t="shared" si="20"/>
        <v>0.00043344697235453173</v>
      </c>
      <c r="C151" s="1">
        <f t="shared" si="21"/>
        <v>755.1420000000002</v>
      </c>
      <c r="D151" s="1">
        <f t="shared" si="22"/>
        <v>757.8420000000002</v>
      </c>
      <c r="E151" s="1">
        <f t="shared" si="23"/>
        <v>58.08650970815149</v>
      </c>
      <c r="F151" s="1">
        <f t="shared" si="26"/>
        <v>50</v>
      </c>
      <c r="G151" s="3">
        <f t="shared" si="27"/>
        <v>755.1420000000002</v>
      </c>
      <c r="H151" s="1">
        <f>INDEX(Data!F$21:F$220,Graph!M151)</f>
        <v>0.00043344697235453173</v>
      </c>
      <c r="I151" s="1">
        <f>INDEX(Data!G$21:G$220,Graph!M151)</f>
        <v>5.4</v>
      </c>
      <c r="J151">
        <f t="shared" si="24"/>
        <v>2.7</v>
      </c>
      <c r="K151" s="1">
        <f t="shared" si="25"/>
        <v>0.00043344697235453173</v>
      </c>
      <c r="L151">
        <v>3</v>
      </c>
      <c r="M151">
        <v>58</v>
      </c>
    </row>
    <row r="152" spans="1:13" ht="12.75">
      <c r="A152" s="1" t="str">
        <f>INDEX(Data!B$21:B$220,Graph!M152)</f>
        <v>Slovakia</v>
      </c>
      <c r="B152" s="1">
        <f t="shared" si="20"/>
        <v>0</v>
      </c>
      <c r="C152" s="1">
        <f t="shared" si="21"/>
        <v>711.3420000000002</v>
      </c>
      <c r="D152" s="1">
        <f t="shared" si="22"/>
        <v>714.0420000000003</v>
      </c>
      <c r="E152" s="1">
        <f t="shared" si="23"/>
        <v>42.08650970815149</v>
      </c>
      <c r="F152" s="1">
        <f t="shared" si="26"/>
        <v>39</v>
      </c>
      <c r="G152" s="3">
        <f t="shared" si="27"/>
        <v>711.3420000000002</v>
      </c>
      <c r="H152" s="1">
        <f>INDEX(Data!F$21:F$220,Graph!M152)</f>
        <v>0</v>
      </c>
      <c r="I152" s="1">
        <f>INDEX(Data!G$21:G$220,Graph!M152)</f>
        <v>5.4</v>
      </c>
      <c r="J152">
        <f t="shared" si="24"/>
        <v>2.7</v>
      </c>
      <c r="K152" s="1">
        <f t="shared" si="25"/>
        <v>0</v>
      </c>
      <c r="L152">
        <v>9</v>
      </c>
      <c r="M152">
        <v>42</v>
      </c>
    </row>
    <row r="153" spans="1:13" ht="12.75">
      <c r="A153" s="1" t="str">
        <f>INDEX(Data!B$21:B$220,Graph!M153)</f>
        <v>Jordan</v>
      </c>
      <c r="B153" s="1">
        <f t="shared" si="20"/>
        <v>0</v>
      </c>
      <c r="C153" s="1">
        <f t="shared" si="21"/>
        <v>1103.892</v>
      </c>
      <c r="D153" s="1">
        <f t="shared" si="22"/>
        <v>1106.5420000000001</v>
      </c>
      <c r="E153" s="1">
        <f t="shared" si="23"/>
        <v>90.08490767651905</v>
      </c>
      <c r="F153" s="1">
        <f t="shared" si="26"/>
        <v>68</v>
      </c>
      <c r="G153" s="3">
        <f t="shared" si="27"/>
        <v>1103.892</v>
      </c>
      <c r="H153" s="1">
        <f>INDEX(Data!F$21:F$220,Graph!M153)</f>
        <v>0</v>
      </c>
      <c r="I153" s="1">
        <f>INDEX(Data!G$21:G$220,Graph!M153)</f>
        <v>5.3</v>
      </c>
      <c r="J153">
        <f t="shared" si="24"/>
        <v>2.65</v>
      </c>
      <c r="K153" s="1">
        <f t="shared" si="25"/>
        <v>0</v>
      </c>
      <c r="L153">
        <v>6</v>
      </c>
      <c r="M153">
        <v>90</v>
      </c>
    </row>
    <row r="154" spans="1:13" ht="12.75">
      <c r="A154" s="1" t="str">
        <f>INDEX(Data!B$21:B$220,Graph!M154)</f>
        <v>Nicaragua</v>
      </c>
      <c r="B154" s="1">
        <f t="shared" si="20"/>
        <v>14.99518748201749</v>
      </c>
      <c r="C154" s="1">
        <f t="shared" si="21"/>
        <v>6018.024000000001</v>
      </c>
      <c r="D154" s="1">
        <f t="shared" si="22"/>
        <v>6020.674000000001</v>
      </c>
      <c r="E154" s="1">
        <f t="shared" si="23"/>
        <v>1499618.0849076766</v>
      </c>
      <c r="F154" s="1">
        <f t="shared" si="26"/>
        <v>191</v>
      </c>
      <c r="G154" s="3">
        <f t="shared" si="27"/>
        <v>6018.024000000001</v>
      </c>
      <c r="H154" s="1">
        <f>INDEX(Data!F$21:F$220,Graph!M154)</f>
        <v>14.99518748201749</v>
      </c>
      <c r="I154" s="1">
        <f>INDEX(Data!G$21:G$220,Graph!M154)</f>
        <v>5.3</v>
      </c>
      <c r="J154">
        <f t="shared" si="24"/>
        <v>2.65</v>
      </c>
      <c r="K154" s="1">
        <f t="shared" si="25"/>
        <v>-1.8424203528355196</v>
      </c>
      <c r="L154">
        <v>8</v>
      </c>
      <c r="M154">
        <v>118</v>
      </c>
    </row>
    <row r="155" spans="1:13" ht="12.75">
      <c r="A155" s="1" t="str">
        <f>INDEX(Data!B$21:B$220,Graph!M155)</f>
        <v>Finland</v>
      </c>
      <c r="B155" s="1">
        <f t="shared" si="20"/>
        <v>0</v>
      </c>
      <c r="C155" s="1">
        <f t="shared" si="21"/>
        <v>255.60000000000002</v>
      </c>
      <c r="D155" s="1">
        <f t="shared" si="22"/>
        <v>258.20000000000005</v>
      </c>
      <c r="E155" s="1">
        <f t="shared" si="23"/>
        <v>13.08330564488662</v>
      </c>
      <c r="F155" s="1">
        <f t="shared" si="26"/>
        <v>10</v>
      </c>
      <c r="G155" s="3">
        <f t="shared" si="27"/>
        <v>255.60000000000002</v>
      </c>
      <c r="H155" s="1">
        <f>INDEX(Data!F$21:F$220,Graph!M155)</f>
        <v>0</v>
      </c>
      <c r="I155" s="1">
        <f>INDEX(Data!G$21:G$220,Graph!M155)</f>
        <v>5.2</v>
      </c>
      <c r="J155">
        <f t="shared" si="24"/>
        <v>2.6</v>
      </c>
      <c r="K155" s="1">
        <f t="shared" si="25"/>
        <v>0</v>
      </c>
      <c r="L155">
        <v>11</v>
      </c>
      <c r="M155">
        <v>13</v>
      </c>
    </row>
    <row r="156" spans="1:13" ht="12.75">
      <c r="A156" s="1" t="str">
        <f>INDEX(Data!B$21:B$220,Graph!M156)</f>
        <v>Georgia</v>
      </c>
      <c r="B156" s="1">
        <f t="shared" si="20"/>
        <v>0</v>
      </c>
      <c r="C156" s="1">
        <f t="shared" si="21"/>
        <v>1127.342</v>
      </c>
      <c r="D156" s="1">
        <f t="shared" si="22"/>
        <v>1129.942</v>
      </c>
      <c r="E156" s="1">
        <f t="shared" si="23"/>
        <v>97.08330564488662</v>
      </c>
      <c r="F156" s="1">
        <f t="shared" si="26"/>
        <v>73</v>
      </c>
      <c r="G156" s="3">
        <f t="shared" si="27"/>
        <v>1127.342</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0</v>
      </c>
      <c r="C157" s="1">
        <f t="shared" si="21"/>
        <v>1244.4920000000002</v>
      </c>
      <c r="D157" s="1">
        <f t="shared" si="22"/>
        <v>1247.0420000000001</v>
      </c>
      <c r="E157" s="1">
        <f t="shared" si="23"/>
        <v>110.08170361325418</v>
      </c>
      <c r="F157" s="1">
        <f t="shared" si="26"/>
        <v>78</v>
      </c>
      <c r="G157" s="3">
        <f t="shared" si="27"/>
        <v>1244.4920000000002</v>
      </c>
      <c r="H157" s="1">
        <f>INDEX(Data!F$21:F$220,Graph!M157)</f>
        <v>0</v>
      </c>
      <c r="I157" s="1">
        <f>INDEX(Data!G$21:G$220,Graph!M157)</f>
        <v>5.1</v>
      </c>
      <c r="J157">
        <f t="shared" si="24"/>
        <v>2.55</v>
      </c>
      <c r="K157" s="1">
        <f t="shared" si="25"/>
        <v>0</v>
      </c>
      <c r="L157">
        <v>6</v>
      </c>
      <c r="M157">
        <v>110</v>
      </c>
    </row>
    <row r="158" spans="1:13" ht="12.75">
      <c r="A158" s="1" t="str">
        <f>INDEX(Data!B$21:B$220,Graph!M158)</f>
        <v>Sierra Leone</v>
      </c>
      <c r="B158" s="1">
        <f t="shared" si="20"/>
        <v>0.8761402227343517</v>
      </c>
      <c r="C158" s="1">
        <f t="shared" si="21"/>
        <v>4004.764000000001</v>
      </c>
      <c r="D158" s="1">
        <f t="shared" si="22"/>
        <v>4007.164000000001</v>
      </c>
      <c r="E158" s="1">
        <f t="shared" si="23"/>
        <v>87777.07689751835</v>
      </c>
      <c r="F158" s="1">
        <f t="shared" si="26"/>
        <v>157</v>
      </c>
      <c r="G158" s="3">
        <f t="shared" si="27"/>
        <v>4004.764000000001</v>
      </c>
      <c r="H158" s="1">
        <f>INDEX(Data!F$21:F$220,Graph!M158)</f>
        <v>0.8761402227343517</v>
      </c>
      <c r="I158" s="1">
        <f>INDEX(Data!G$21:G$220,Graph!M158)</f>
        <v>4.8</v>
      </c>
      <c r="J158">
        <f t="shared" si="24"/>
        <v>2.4</v>
      </c>
      <c r="K158" s="1">
        <f t="shared" si="25"/>
        <v>-0.010978358226348739</v>
      </c>
      <c r="L158">
        <v>3</v>
      </c>
      <c r="M158">
        <v>177</v>
      </c>
    </row>
    <row r="159" spans="1:13" ht="12.75">
      <c r="A159" s="1" t="str">
        <f>INDEX(Data!B$21:B$220,Graph!M159)</f>
        <v>Togo</v>
      </c>
      <c r="B159" s="1">
        <f t="shared" si="20"/>
        <v>0.03913882911370652</v>
      </c>
      <c r="C159" s="1">
        <f t="shared" si="21"/>
        <v>3235.092</v>
      </c>
      <c r="D159" s="1">
        <f t="shared" si="22"/>
        <v>3237.492</v>
      </c>
      <c r="E159" s="1">
        <f t="shared" si="23"/>
        <v>4043.076897518357</v>
      </c>
      <c r="F159" s="1">
        <f t="shared" si="26"/>
        <v>111</v>
      </c>
      <c r="G159" s="3">
        <f t="shared" si="27"/>
        <v>3235.092</v>
      </c>
      <c r="H159" s="1">
        <f>INDEX(Data!F$21:F$220,Graph!M159)</f>
        <v>0.03913882911370652</v>
      </c>
      <c r="I159" s="1">
        <f>INDEX(Data!G$21:G$220,Graph!M159)</f>
        <v>4.8</v>
      </c>
      <c r="J159">
        <f t="shared" si="24"/>
        <v>2.4</v>
      </c>
      <c r="K159" s="1">
        <f t="shared" si="25"/>
        <v>-0.0029976286132055094</v>
      </c>
      <c r="L159">
        <v>3</v>
      </c>
      <c r="M159">
        <v>143</v>
      </c>
    </row>
    <row r="160" spans="1:13" ht="12.75">
      <c r="A160" s="1" t="str">
        <f>INDEX(Data!B$21:B$220,Graph!M160)</f>
        <v>Turkmenistan</v>
      </c>
      <c r="B160" s="1">
        <f t="shared" si="20"/>
        <v>0</v>
      </c>
      <c r="C160" s="1">
        <f t="shared" si="21"/>
        <v>1022.7420000000001</v>
      </c>
      <c r="D160" s="1">
        <f t="shared" si="22"/>
        <v>1025.142</v>
      </c>
      <c r="E160" s="1">
        <f t="shared" si="23"/>
        <v>86.07689751835687</v>
      </c>
      <c r="F160" s="1">
        <f t="shared" si="26"/>
        <v>64</v>
      </c>
      <c r="G160" s="3">
        <f t="shared" si="27"/>
        <v>1022.7420000000001</v>
      </c>
      <c r="H160" s="1">
        <f>INDEX(Data!F$21:F$220,Graph!M160)</f>
        <v>0</v>
      </c>
      <c r="I160" s="1">
        <f>INDEX(Data!G$21:G$220,Graph!M160)</f>
        <v>4.8</v>
      </c>
      <c r="J160">
        <f t="shared" si="24"/>
        <v>2.4</v>
      </c>
      <c r="K160" s="1">
        <f t="shared" si="25"/>
        <v>0</v>
      </c>
      <c r="L160">
        <v>6</v>
      </c>
      <c r="M160">
        <v>86</v>
      </c>
    </row>
    <row r="161" spans="1:13" ht="12.75">
      <c r="A161" s="1" t="str">
        <f>INDEX(Data!B$21:B$220,Graph!M161)</f>
        <v>Norway</v>
      </c>
      <c r="B161" s="1">
        <f t="shared" si="20"/>
        <v>0</v>
      </c>
      <c r="C161" s="1">
        <f t="shared" si="21"/>
        <v>2.25</v>
      </c>
      <c r="D161" s="1">
        <f t="shared" si="22"/>
        <v>4.5</v>
      </c>
      <c r="E161" s="1">
        <f t="shared" si="23"/>
        <v>1.0720914234595744</v>
      </c>
      <c r="F161" s="1">
        <f t="shared" si="26"/>
        <v>1</v>
      </c>
      <c r="G161" s="3">
        <f t="shared" si="27"/>
        <v>2.25</v>
      </c>
      <c r="H161" s="1">
        <f>INDEX(Data!F$21:F$220,Graph!M161)</f>
        <v>0</v>
      </c>
      <c r="I161" s="1">
        <f>INDEX(Data!G$21:G$220,Graph!M161)</f>
        <v>4.5</v>
      </c>
      <c r="J161">
        <f t="shared" si="24"/>
        <v>2.25</v>
      </c>
      <c r="K161" s="1">
        <f t="shared" si="25"/>
        <v>0</v>
      </c>
      <c r="L161">
        <v>11</v>
      </c>
      <c r="M161">
        <v>1</v>
      </c>
    </row>
    <row r="162" spans="1:13" ht="12.75">
      <c r="A162" s="1" t="str">
        <f>INDEX(Data!B$21:B$220,Graph!M162)</f>
        <v>Croatia</v>
      </c>
      <c r="B162" s="1">
        <f t="shared" si="20"/>
        <v>0</v>
      </c>
      <c r="C162" s="1">
        <f t="shared" si="21"/>
        <v>738.2420000000002</v>
      </c>
      <c r="D162" s="1">
        <f t="shared" si="22"/>
        <v>740.4420000000002</v>
      </c>
      <c r="E162" s="1">
        <f t="shared" si="23"/>
        <v>48.07048939182714</v>
      </c>
      <c r="F162" s="1">
        <f t="shared" si="26"/>
        <v>44</v>
      </c>
      <c r="G162" s="3">
        <f t="shared" si="27"/>
        <v>738.2420000000002</v>
      </c>
      <c r="H162" s="1">
        <f>INDEX(Data!F$21:F$220,Graph!M162)</f>
        <v>0</v>
      </c>
      <c r="I162" s="1">
        <f>INDEX(Data!G$21:G$220,Graph!M162)</f>
        <v>4.4</v>
      </c>
      <c r="J162">
        <f t="shared" si="24"/>
        <v>2.2</v>
      </c>
      <c r="K162" s="1">
        <f t="shared" si="25"/>
        <v>0</v>
      </c>
      <c r="L162">
        <v>9</v>
      </c>
      <c r="M162">
        <v>48</v>
      </c>
    </row>
    <row r="163" spans="1:13" ht="12.75">
      <c r="A163" s="1" t="str">
        <f>INDEX(Data!B$21:B$220,Graph!M163)</f>
        <v>Moldova, Republic of</v>
      </c>
      <c r="B163" s="1">
        <f t="shared" si="20"/>
        <v>0</v>
      </c>
      <c r="C163" s="1">
        <f t="shared" si="21"/>
        <v>1249.1920000000002</v>
      </c>
      <c r="D163" s="1">
        <f t="shared" si="22"/>
        <v>1251.3420000000003</v>
      </c>
      <c r="E163" s="1">
        <f t="shared" si="23"/>
        <v>113.06888736019471</v>
      </c>
      <c r="F163" s="1">
        <f t="shared" si="26"/>
        <v>79</v>
      </c>
      <c r="G163" s="3">
        <f t="shared" si="27"/>
        <v>1249.1920000000002</v>
      </c>
      <c r="H163" s="1">
        <f>INDEX(Data!F$21:F$220,Graph!M163)</f>
        <v>0</v>
      </c>
      <c r="I163" s="1">
        <f>INDEX(Data!G$21:G$220,Graph!M163)</f>
        <v>4.3</v>
      </c>
      <c r="J163">
        <f t="shared" si="24"/>
        <v>2.15</v>
      </c>
      <c r="K163" s="1">
        <f t="shared" si="25"/>
        <v>0</v>
      </c>
      <c r="L163">
        <v>9</v>
      </c>
      <c r="M163">
        <v>113</v>
      </c>
    </row>
    <row r="164" spans="1:13" ht="12.75">
      <c r="A164" s="1" t="str">
        <f>INDEX(Data!B$21:B$220,Graph!M164)</f>
        <v>Singapore</v>
      </c>
      <c r="B164" s="1">
        <f t="shared" si="20"/>
        <v>0</v>
      </c>
      <c r="C164" s="1">
        <f t="shared" si="21"/>
        <v>543.0000000000001</v>
      </c>
      <c r="D164" s="1">
        <f t="shared" si="22"/>
        <v>545.1000000000001</v>
      </c>
      <c r="E164" s="1">
        <f t="shared" si="23"/>
        <v>25.06728532856227</v>
      </c>
      <c r="F164" s="1">
        <f t="shared" si="26"/>
        <v>22</v>
      </c>
      <c r="G164" s="3">
        <f t="shared" si="27"/>
        <v>543.0000000000001</v>
      </c>
      <c r="H164" s="1">
        <f>INDEX(Data!F$21:F$220,Graph!M164)</f>
        <v>0</v>
      </c>
      <c r="I164" s="1">
        <f>INDEX(Data!G$21:G$220,Graph!M164)</f>
        <v>4.2</v>
      </c>
      <c r="J164">
        <f t="shared" si="24"/>
        <v>2.1</v>
      </c>
      <c r="K164" s="1">
        <f t="shared" si="25"/>
        <v>0</v>
      </c>
      <c r="L164">
        <v>5</v>
      </c>
      <c r="M164">
        <v>25</v>
      </c>
    </row>
    <row r="165" spans="1:13" ht="12.75">
      <c r="A165" s="1" t="str">
        <f>INDEX(Data!B$21:B$220,Graph!M165)</f>
        <v>Bosnia Herzegovina</v>
      </c>
      <c r="B165" s="1">
        <f t="shared" si="20"/>
        <v>0</v>
      </c>
      <c r="C165" s="1">
        <f t="shared" si="21"/>
        <v>922.0920000000001</v>
      </c>
      <c r="D165" s="1">
        <f t="shared" si="22"/>
        <v>924.142</v>
      </c>
      <c r="E165" s="1">
        <f t="shared" si="23"/>
        <v>66.06568329692983</v>
      </c>
      <c r="F165" s="1">
        <f t="shared" si="26"/>
        <v>56</v>
      </c>
      <c r="G165" s="3">
        <f t="shared" si="27"/>
        <v>922.0920000000001</v>
      </c>
      <c r="H165" s="1">
        <f>INDEX(Data!F$21:F$220,Graph!M165)</f>
        <v>0</v>
      </c>
      <c r="I165" s="1">
        <f>INDEX(Data!G$21:G$220,Graph!M165)</f>
        <v>4.1</v>
      </c>
      <c r="J165">
        <f t="shared" si="24"/>
        <v>2.05</v>
      </c>
      <c r="K165" s="1">
        <f t="shared" si="25"/>
        <v>0</v>
      </c>
      <c r="L165">
        <v>9</v>
      </c>
      <c r="M165">
        <v>66</v>
      </c>
    </row>
    <row r="166" spans="1:13" ht="12.75">
      <c r="A166" s="1" t="str">
        <f>INDEX(Data!B$21:B$220,Graph!M166)</f>
        <v>Costa Rica</v>
      </c>
      <c r="B166" s="1">
        <f t="shared" si="20"/>
        <v>0.28050158617113746</v>
      </c>
      <c r="C166" s="1">
        <f t="shared" si="21"/>
        <v>3815.114000000001</v>
      </c>
      <c r="D166" s="1">
        <f t="shared" si="22"/>
        <v>3817.164000000001</v>
      </c>
      <c r="E166" s="1">
        <f t="shared" si="23"/>
        <v>28045.06568329693</v>
      </c>
      <c r="F166" s="1">
        <f t="shared" si="26"/>
        <v>144</v>
      </c>
      <c r="G166" s="3">
        <f t="shared" si="27"/>
        <v>3815.114000000001</v>
      </c>
      <c r="H166" s="1">
        <f>INDEX(Data!F$21:F$220,Graph!M166)</f>
        <v>0.28050158617113746</v>
      </c>
      <c r="I166" s="1">
        <f>INDEX(Data!G$21:G$220,Graph!M166)</f>
        <v>4.1</v>
      </c>
      <c r="J166">
        <f t="shared" si="24"/>
        <v>2.05</v>
      </c>
      <c r="K166" s="1">
        <f t="shared" si="25"/>
        <v>-0.024071677522333912</v>
      </c>
      <c r="L166">
        <v>8</v>
      </c>
      <c r="M166">
        <v>45</v>
      </c>
    </row>
    <row r="167" spans="1:13" ht="12.75">
      <c r="A167" s="1" t="str">
        <f>INDEX(Data!B$21:B$220,Graph!M167)</f>
        <v>Eritrea</v>
      </c>
      <c r="B167" s="1">
        <f t="shared" si="20"/>
        <v>0.14776293382966846</v>
      </c>
      <c r="C167" s="1">
        <f t="shared" si="21"/>
        <v>3497.5640000000008</v>
      </c>
      <c r="D167" s="1">
        <f t="shared" si="22"/>
        <v>3499.5640000000008</v>
      </c>
      <c r="E167" s="1">
        <f t="shared" si="23"/>
        <v>14856.064081265296</v>
      </c>
      <c r="F167" s="1">
        <f t="shared" si="26"/>
        <v>131</v>
      </c>
      <c r="G167" s="3">
        <f t="shared" si="27"/>
        <v>3497.5640000000008</v>
      </c>
      <c r="H167" s="1">
        <f>INDEX(Data!F$21:F$220,Graph!M167)</f>
        <v>0.14776293382966846</v>
      </c>
      <c r="I167" s="1">
        <f>INDEX(Data!G$21:G$220,Graph!M167)</f>
        <v>4</v>
      </c>
      <c r="J167">
        <f t="shared" si="24"/>
        <v>2</v>
      </c>
      <c r="K167" s="1">
        <f t="shared" si="25"/>
        <v>-0.001676537393706573</v>
      </c>
      <c r="L167">
        <v>2</v>
      </c>
      <c r="M167">
        <v>156</v>
      </c>
    </row>
    <row r="168" spans="1:13" ht="12.75">
      <c r="A168" s="1" t="str">
        <f>INDEX(Data!B$21:B$220,Graph!M168)</f>
        <v>Ireland</v>
      </c>
      <c r="B168" s="1">
        <f t="shared" si="20"/>
        <v>0</v>
      </c>
      <c r="C168" s="1">
        <f t="shared" si="21"/>
        <v>57.25000000000001</v>
      </c>
      <c r="D168" s="1">
        <f t="shared" si="22"/>
        <v>59.20000000000001</v>
      </c>
      <c r="E168" s="1">
        <f t="shared" si="23"/>
        <v>10.062479233664964</v>
      </c>
      <c r="F168" s="1">
        <f t="shared" si="26"/>
        <v>6</v>
      </c>
      <c r="G168" s="3">
        <f t="shared" si="27"/>
        <v>57.25000000000001</v>
      </c>
      <c r="H168" s="1">
        <f>INDEX(Data!F$21:F$220,Graph!M168)</f>
        <v>0</v>
      </c>
      <c r="I168" s="1">
        <f>INDEX(Data!G$21:G$220,Graph!M168)</f>
        <v>3.9</v>
      </c>
      <c r="J168">
        <f t="shared" si="24"/>
        <v>1.95</v>
      </c>
      <c r="K168" s="1">
        <f t="shared" si="25"/>
        <v>0</v>
      </c>
      <c r="L168">
        <v>11</v>
      </c>
      <c r="M168">
        <v>10</v>
      </c>
    </row>
    <row r="169" spans="1:13" ht="12.75">
      <c r="A169" s="1" t="str">
        <f>INDEX(Data!B$21:B$220,Graph!M169)</f>
        <v>Puerto Rico</v>
      </c>
      <c r="B169" s="1">
        <f t="shared" si="20"/>
        <v>4.849752708743491</v>
      </c>
      <c r="C169" s="1">
        <f t="shared" si="21"/>
        <v>4726.732</v>
      </c>
      <c r="D169" s="1">
        <f t="shared" si="22"/>
        <v>4728.682</v>
      </c>
      <c r="E169" s="1">
        <f t="shared" si="23"/>
        <v>485094.06247923366</v>
      </c>
      <c r="F169" s="1">
        <f t="shared" si="26"/>
        <v>175</v>
      </c>
      <c r="G169" s="3">
        <f t="shared" si="27"/>
        <v>4726.732</v>
      </c>
      <c r="H169" s="1">
        <f>INDEX(Data!F$21:F$220,Graph!M169)</f>
        <v>4.849752708743491</v>
      </c>
      <c r="I169" s="1">
        <f>INDEX(Data!G$21:G$220,Graph!M169)</f>
        <v>3.9</v>
      </c>
      <c r="J169">
        <f t="shared" si="24"/>
        <v>1.95</v>
      </c>
      <c r="K169" s="1">
        <f t="shared" si="25"/>
        <v>-0.1574848358574341</v>
      </c>
      <c r="L169">
        <v>8</v>
      </c>
      <c r="M169">
        <v>194</v>
      </c>
    </row>
    <row r="170" spans="1:13" ht="12.75">
      <c r="A170" s="1" t="str">
        <f>INDEX(Data!B$21:B$220,Graph!M170)</f>
        <v>Central African Republic</v>
      </c>
      <c r="B170" s="1">
        <f t="shared" si="20"/>
        <v>0.08949860358088678</v>
      </c>
      <c r="C170" s="1">
        <f t="shared" si="21"/>
        <v>3284.6810000000005</v>
      </c>
      <c r="D170" s="1">
        <f t="shared" si="22"/>
        <v>3286.5810000000006</v>
      </c>
      <c r="E170" s="1">
        <f t="shared" si="23"/>
        <v>9069.060877202033</v>
      </c>
      <c r="F170" s="1">
        <f t="shared" si="26"/>
        <v>118</v>
      </c>
      <c r="G170" s="3">
        <f t="shared" si="27"/>
        <v>3284.6810000000005</v>
      </c>
      <c r="H170" s="1">
        <f>INDEX(Data!F$21:F$220,Graph!M170)</f>
        <v>0.08949860358088678</v>
      </c>
      <c r="I170" s="1">
        <f>INDEX(Data!G$21:G$220,Graph!M170)</f>
        <v>3.8</v>
      </c>
      <c r="J170">
        <f t="shared" si="24"/>
        <v>1.9</v>
      </c>
      <c r="K170" s="1">
        <f t="shared" si="25"/>
        <v>-0.0014655190037891758</v>
      </c>
      <c r="L170">
        <v>1</v>
      </c>
      <c r="M170">
        <v>169</v>
      </c>
    </row>
    <row r="171" spans="1:13" ht="12.75">
      <c r="A171" s="1" t="str">
        <f>INDEX(Data!B$21:B$220,Graph!M171)</f>
        <v>New Zealand</v>
      </c>
      <c r="B171" s="1">
        <f t="shared" si="20"/>
        <v>0</v>
      </c>
      <c r="C171" s="1">
        <f t="shared" si="21"/>
        <v>333.80000000000007</v>
      </c>
      <c r="D171" s="1">
        <f t="shared" si="22"/>
        <v>335.70000000000005</v>
      </c>
      <c r="E171" s="1">
        <f t="shared" si="23"/>
        <v>18.06087720203253</v>
      </c>
      <c r="F171" s="1">
        <f t="shared" si="26"/>
        <v>15</v>
      </c>
      <c r="G171" s="3">
        <f t="shared" si="27"/>
        <v>333.80000000000007</v>
      </c>
      <c r="H171" s="1">
        <f>INDEX(Data!F$21:F$220,Graph!M171)</f>
        <v>0</v>
      </c>
      <c r="I171" s="1">
        <f>INDEX(Data!G$21:G$220,Graph!M171)</f>
        <v>3.8</v>
      </c>
      <c r="J171">
        <f t="shared" si="24"/>
        <v>1.9</v>
      </c>
      <c r="K171" s="1">
        <f t="shared" si="25"/>
        <v>0</v>
      </c>
      <c r="L171">
        <v>5</v>
      </c>
      <c r="M171">
        <v>18</v>
      </c>
    </row>
    <row r="172" spans="1:13" ht="12.75">
      <c r="A172" s="1" t="str">
        <f>INDEX(Data!B$21:B$220,Graph!M172)</f>
        <v>Congo</v>
      </c>
      <c r="B172" s="1">
        <f t="shared" si="20"/>
        <v>0.053399644314327914</v>
      </c>
      <c r="C172" s="1">
        <f t="shared" si="21"/>
        <v>3259.8420000000006</v>
      </c>
      <c r="D172" s="1">
        <f t="shared" si="22"/>
        <v>3261.6420000000007</v>
      </c>
      <c r="E172" s="1">
        <f t="shared" si="23"/>
        <v>5444.057673138767</v>
      </c>
      <c r="F172" s="1">
        <f t="shared" si="26"/>
        <v>114</v>
      </c>
      <c r="G172" s="3">
        <f t="shared" si="27"/>
        <v>3259.8420000000006</v>
      </c>
      <c r="H172" s="1">
        <f>INDEX(Data!F$21:F$220,Graph!M172)</f>
        <v>0.053399644314327914</v>
      </c>
      <c r="I172" s="1">
        <f>INDEX(Data!G$21:G$220,Graph!M172)</f>
        <v>3.6</v>
      </c>
      <c r="J172">
        <f t="shared" si="24"/>
        <v>1.8</v>
      </c>
      <c r="K172" s="1">
        <f t="shared" si="25"/>
        <v>-0.013159637886074417</v>
      </c>
      <c r="L172">
        <v>1</v>
      </c>
      <c r="M172">
        <v>144</v>
      </c>
    </row>
    <row r="173" spans="1:13" ht="12.75">
      <c r="A173" s="1" t="str">
        <f>INDEX(Data!B$21:B$220,Graph!M173)</f>
        <v>Lebanon</v>
      </c>
      <c r="B173" s="1">
        <f t="shared" si="20"/>
        <v>0.00016770273397173472</v>
      </c>
      <c r="C173" s="1">
        <f t="shared" si="21"/>
        <v>1015.442</v>
      </c>
      <c r="D173" s="1">
        <f t="shared" si="22"/>
        <v>1017.242</v>
      </c>
      <c r="E173" s="1">
        <f t="shared" si="23"/>
        <v>80.05767313876765</v>
      </c>
      <c r="F173" s="1">
        <f t="shared" si="26"/>
        <v>62</v>
      </c>
      <c r="G173" s="3">
        <f t="shared" si="27"/>
        <v>1015.442</v>
      </c>
      <c r="H173" s="1">
        <f>INDEX(Data!F$21:F$220,Graph!M173)</f>
        <v>0.00016770273397173472</v>
      </c>
      <c r="I173" s="1">
        <f>INDEX(Data!G$21:G$220,Graph!M173)</f>
        <v>3.6</v>
      </c>
      <c r="J173">
        <f t="shared" si="24"/>
        <v>1.8</v>
      </c>
      <c r="K173" s="1">
        <f t="shared" si="25"/>
        <v>0.00016770273397173472</v>
      </c>
      <c r="L173">
        <v>6</v>
      </c>
      <c r="M173">
        <v>80</v>
      </c>
    </row>
    <row r="174" spans="1:13" ht="12.75">
      <c r="A174" s="1" t="str">
        <f>INDEX(Data!B$21:B$220,Graph!M174)</f>
        <v>Lithuania</v>
      </c>
      <c r="B174" s="1">
        <f t="shared" si="20"/>
        <v>0</v>
      </c>
      <c r="C174" s="1">
        <f t="shared" si="21"/>
        <v>706.8920000000002</v>
      </c>
      <c r="D174" s="1">
        <f t="shared" si="22"/>
        <v>708.6420000000002</v>
      </c>
      <c r="E174" s="1">
        <f t="shared" si="23"/>
        <v>41.056071107135224</v>
      </c>
      <c r="F174" s="1">
        <f t="shared" si="26"/>
        <v>38</v>
      </c>
      <c r="G174" s="3">
        <f t="shared" si="27"/>
        <v>706.8920000000002</v>
      </c>
      <c r="H174" s="1">
        <f>INDEX(Data!F$21:F$220,Graph!M174)</f>
        <v>0</v>
      </c>
      <c r="I174" s="1">
        <f>INDEX(Data!G$21:G$220,Graph!M174)</f>
        <v>3.5</v>
      </c>
      <c r="J174">
        <f t="shared" si="24"/>
        <v>1.75</v>
      </c>
      <c r="K174" s="1">
        <f t="shared" si="25"/>
        <v>0</v>
      </c>
      <c r="L174">
        <v>9</v>
      </c>
      <c r="M174">
        <v>41</v>
      </c>
    </row>
    <row r="175" spans="1:13" ht="12.75">
      <c r="A175" s="1" t="str">
        <f>INDEX(Data!B$21:B$220,Graph!M175)</f>
        <v>Gaza Strip &amp; West Bank</v>
      </c>
      <c r="B175" s="1">
        <f t="shared" si="20"/>
        <v>0.6975672437230923</v>
      </c>
      <c r="C175" s="1">
        <f t="shared" si="21"/>
        <v>3956.9640000000013</v>
      </c>
      <c r="D175" s="1">
        <f t="shared" si="22"/>
        <v>3958.664000000001</v>
      </c>
      <c r="E175" s="1">
        <f t="shared" si="23"/>
        <v>69802.0544690755</v>
      </c>
      <c r="F175" s="1">
        <f aca="true" t="shared" si="28" ref="F175:F206">RANK(E175,E$47:E$246,1)</f>
        <v>154</v>
      </c>
      <c r="G175" s="3">
        <f aca="true" t="shared" si="29" ref="G175:G206">C175</f>
        <v>3956.9640000000013</v>
      </c>
      <c r="H175" s="1">
        <f>INDEX(Data!F$21:F$220,Graph!M175)</f>
        <v>0.6975672437230923</v>
      </c>
      <c r="I175" s="1">
        <f>INDEX(Data!G$21:G$220,Graph!M175)</f>
        <v>3.4</v>
      </c>
      <c r="J175">
        <f t="shared" si="24"/>
        <v>1.7</v>
      </c>
      <c r="K175" s="1">
        <f t="shared" si="25"/>
        <v>-0.04873168691425833</v>
      </c>
      <c r="L175">
        <v>6</v>
      </c>
      <c r="M175">
        <v>102</v>
      </c>
    </row>
    <row r="176" spans="1:13" ht="12.75">
      <c r="A176" s="1" t="str">
        <f>INDEX(Data!B$21:B$220,Graph!M176)</f>
        <v>Uruguay</v>
      </c>
      <c r="B176" s="1">
        <f aca="true" t="shared" si="30" ref="B176:B239">H176</f>
        <v>0</v>
      </c>
      <c r="C176" s="1">
        <f aca="true" t="shared" si="31" ref="C176:C239">IF(F176=1,I176/2,I176/2+VLOOKUP(F176-1,F$47:I$246,4,FALSE)/2+VLOOKUP(F176-1,F$47:G$246,2,FALSE))</f>
        <v>733.7420000000002</v>
      </c>
      <c r="D176" s="1">
        <f aca="true" t="shared" si="32" ref="D176:D239">C176+J176</f>
        <v>735.4420000000002</v>
      </c>
      <c r="E176" s="1">
        <f aca="true" t="shared" si="33" ref="E176:E239">100*(INT(1000*H176)+I176/I$248)+M176</f>
        <v>46.05446907550279</v>
      </c>
      <c r="F176" s="1">
        <f t="shared" si="28"/>
        <v>42</v>
      </c>
      <c r="G176" s="3">
        <f t="shared" si="29"/>
        <v>733.7420000000002</v>
      </c>
      <c r="H176" s="1">
        <f>INDEX(Data!F$21:F$220,Graph!M176)</f>
        <v>0</v>
      </c>
      <c r="I176" s="1">
        <f>INDEX(Data!G$21:G$220,Graph!M176)</f>
        <v>3.4</v>
      </c>
      <c r="J176">
        <f aca="true" t="shared" si="34" ref="J176:J239">I176/2</f>
        <v>1.7</v>
      </c>
      <c r="K176" s="1">
        <f aca="true" t="shared" si="35" ref="K176:K239">IF(F176=200,0,B176-VLOOKUP(F176+1,F$47:H$246,3,FALSE))</f>
        <v>0</v>
      </c>
      <c r="L176">
        <v>8</v>
      </c>
      <c r="M176">
        <v>46</v>
      </c>
    </row>
    <row r="177" spans="1:13" ht="12.75">
      <c r="A177" s="1" t="str">
        <f>INDEX(Data!B$21:B$220,Graph!M177)</f>
        <v>Liberia</v>
      </c>
      <c r="B177" s="1">
        <f t="shared" si="30"/>
        <v>0.06547419865878219</v>
      </c>
      <c r="C177" s="1">
        <f t="shared" si="31"/>
        <v>3279.3615000000004</v>
      </c>
      <c r="D177" s="1">
        <f t="shared" si="32"/>
        <v>3280.981</v>
      </c>
      <c r="E177" s="1">
        <f t="shared" si="33"/>
        <v>6686.051889804574</v>
      </c>
      <c r="F177" s="1">
        <f t="shared" si="28"/>
        <v>116</v>
      </c>
      <c r="G177" s="3">
        <f t="shared" si="29"/>
        <v>3279.3615000000004</v>
      </c>
      <c r="H177" s="1">
        <f>INDEX(Data!F$21:F$220,Graph!M177)</f>
        <v>0.06547419865878219</v>
      </c>
      <c r="I177" s="1">
        <f>INDEX(Data!G$21:G$220,Graph!M177)</f>
        <v>3.239</v>
      </c>
      <c r="J177">
        <f t="shared" si="34"/>
        <v>1.6195</v>
      </c>
      <c r="K177" s="1">
        <f t="shared" si="35"/>
        <v>-0.019393764419698645</v>
      </c>
      <c r="L177">
        <v>3</v>
      </c>
      <c r="M177">
        <v>186</v>
      </c>
    </row>
    <row r="178" spans="1:13" ht="12.75">
      <c r="A178" s="1" t="str">
        <f>INDEX(Data!B$21:B$220,Graph!M178)</f>
        <v>Albania</v>
      </c>
      <c r="B178" s="1">
        <f t="shared" si="30"/>
        <v>0</v>
      </c>
      <c r="C178" s="1">
        <f t="shared" si="31"/>
        <v>918.4920000000001</v>
      </c>
      <c r="D178" s="1">
        <f t="shared" si="32"/>
        <v>920.042</v>
      </c>
      <c r="E178" s="1">
        <f t="shared" si="33"/>
        <v>65.04966298060549</v>
      </c>
      <c r="F178" s="1">
        <f t="shared" si="28"/>
        <v>55</v>
      </c>
      <c r="G178" s="3">
        <f t="shared" si="29"/>
        <v>918.4920000000001</v>
      </c>
      <c r="H178" s="1">
        <f>INDEX(Data!F$21:F$220,Graph!M178)</f>
        <v>0</v>
      </c>
      <c r="I178" s="1">
        <f>INDEX(Data!G$21:G$220,Graph!M178)</f>
        <v>3.1</v>
      </c>
      <c r="J178">
        <f t="shared" si="34"/>
        <v>1.55</v>
      </c>
      <c r="K178" s="1">
        <f t="shared" si="35"/>
        <v>0</v>
      </c>
      <c r="L178">
        <v>9</v>
      </c>
      <c r="M178">
        <v>65</v>
      </c>
    </row>
    <row r="179" spans="1:13" ht="12.75">
      <c r="A179" s="1" t="str">
        <f>INDEX(Data!B$21:B$220,Graph!M179)</f>
        <v>Armenia</v>
      </c>
      <c r="B179" s="1">
        <f t="shared" si="30"/>
        <v>0</v>
      </c>
      <c r="C179" s="1">
        <f t="shared" si="31"/>
        <v>1018.792</v>
      </c>
      <c r="D179" s="1">
        <f t="shared" si="32"/>
        <v>1020.342</v>
      </c>
      <c r="E179" s="1">
        <f t="shared" si="33"/>
        <v>82.04966298060549</v>
      </c>
      <c r="F179" s="1">
        <f t="shared" si="28"/>
        <v>63</v>
      </c>
      <c r="G179" s="3">
        <f t="shared" si="29"/>
        <v>1018.792</v>
      </c>
      <c r="H179" s="1">
        <f>INDEX(Data!F$21:F$220,Graph!M179)</f>
        <v>0</v>
      </c>
      <c r="I179" s="1">
        <f>INDEX(Data!G$21:G$220,Graph!M179)</f>
        <v>3.1</v>
      </c>
      <c r="J179">
        <f t="shared" si="34"/>
        <v>1.55</v>
      </c>
      <c r="K179" s="1">
        <f t="shared" si="35"/>
        <v>0</v>
      </c>
      <c r="L179">
        <v>6</v>
      </c>
      <c r="M179">
        <v>82</v>
      </c>
    </row>
    <row r="180" spans="1:13" ht="12.75">
      <c r="A180" s="1" t="str">
        <f>INDEX(Data!B$21:B$220,Graph!M180)</f>
        <v>Panama</v>
      </c>
      <c r="B180" s="1">
        <f t="shared" si="30"/>
        <v>0</v>
      </c>
      <c r="C180" s="1">
        <f t="shared" si="31"/>
        <v>905.4920000000001</v>
      </c>
      <c r="D180" s="1">
        <f t="shared" si="32"/>
        <v>907.042</v>
      </c>
      <c r="E180" s="1">
        <f t="shared" si="33"/>
        <v>61.04966298060548</v>
      </c>
      <c r="F180" s="1">
        <f t="shared" si="28"/>
        <v>53</v>
      </c>
      <c r="G180" s="3">
        <f t="shared" si="29"/>
        <v>905.4920000000001</v>
      </c>
      <c r="H180" s="1">
        <f>INDEX(Data!F$21:F$220,Graph!M180)</f>
        <v>0</v>
      </c>
      <c r="I180" s="1">
        <f>INDEX(Data!G$21:G$220,Graph!M180)</f>
        <v>3.1</v>
      </c>
      <c r="J180">
        <f t="shared" si="34"/>
        <v>1.55</v>
      </c>
      <c r="K180" s="1">
        <f t="shared" si="35"/>
        <v>0</v>
      </c>
      <c r="L180">
        <v>8</v>
      </c>
      <c r="M180">
        <v>61</v>
      </c>
    </row>
    <row r="181" spans="1:13" ht="12.75">
      <c r="A181" s="1" t="str">
        <f>INDEX(Data!B$21:B$220,Graph!M181)</f>
        <v>United Arab Emirates</v>
      </c>
      <c r="B181" s="1">
        <f t="shared" si="30"/>
        <v>1.456556290849562</v>
      </c>
      <c r="C181" s="1">
        <f t="shared" si="31"/>
        <v>4064.0140000000006</v>
      </c>
      <c r="D181" s="1">
        <f t="shared" si="32"/>
        <v>4065.4640000000004</v>
      </c>
      <c r="E181" s="1">
        <f t="shared" si="33"/>
        <v>145649.04645891735</v>
      </c>
      <c r="F181" s="1">
        <f t="shared" si="28"/>
        <v>160</v>
      </c>
      <c r="G181" s="3">
        <f t="shared" si="29"/>
        <v>4064.0140000000006</v>
      </c>
      <c r="H181" s="1">
        <f>INDEX(Data!F$21:F$220,Graph!M181)</f>
        <v>1.456556290849562</v>
      </c>
      <c r="I181" s="1">
        <f>INDEX(Data!G$21:G$220,Graph!M181)</f>
        <v>2.9</v>
      </c>
      <c r="J181">
        <f t="shared" si="34"/>
        <v>1.45</v>
      </c>
      <c r="K181" s="1">
        <f t="shared" si="35"/>
        <v>-0.1299319064714941</v>
      </c>
      <c r="L181">
        <v>6</v>
      </c>
      <c r="M181">
        <v>49</v>
      </c>
    </row>
    <row r="182" spans="1:13" ht="12.75">
      <c r="A182" s="1" t="str">
        <f>INDEX(Data!B$21:B$220,Graph!M182)</f>
        <v>Mauritania</v>
      </c>
      <c r="B182" s="1">
        <f t="shared" si="30"/>
        <v>0.2123158889944135</v>
      </c>
      <c r="C182" s="1">
        <f t="shared" si="31"/>
        <v>3741.964000000001</v>
      </c>
      <c r="D182" s="1">
        <f t="shared" si="32"/>
        <v>3743.364000000001</v>
      </c>
      <c r="E182" s="1">
        <f t="shared" si="33"/>
        <v>21352.044856885706</v>
      </c>
      <c r="F182" s="1">
        <f t="shared" si="28"/>
        <v>141</v>
      </c>
      <c r="G182" s="3">
        <f t="shared" si="29"/>
        <v>3741.964000000001</v>
      </c>
      <c r="H182" s="1">
        <f>INDEX(Data!F$21:F$220,Graph!M182)</f>
        <v>0.2123158889944135</v>
      </c>
      <c r="I182" s="1">
        <f>INDEX(Data!G$21:G$220,Graph!M182)</f>
        <v>2.8</v>
      </c>
      <c r="J182">
        <f t="shared" si="34"/>
        <v>1.4</v>
      </c>
      <c r="K182" s="1">
        <f t="shared" si="35"/>
        <v>-0.03797638649582585</v>
      </c>
      <c r="L182">
        <v>3</v>
      </c>
      <c r="M182">
        <v>152</v>
      </c>
    </row>
    <row r="183" spans="1:13" ht="12.75">
      <c r="A183" s="1" t="str">
        <f>INDEX(Data!B$21:B$220,Graph!M183)</f>
        <v>Oman</v>
      </c>
      <c r="B183" s="1">
        <f t="shared" si="30"/>
        <v>2.363628613517533</v>
      </c>
      <c r="C183" s="1">
        <f t="shared" si="31"/>
        <v>4166.064000000001</v>
      </c>
      <c r="D183" s="1">
        <f t="shared" si="32"/>
        <v>4167.464000000001</v>
      </c>
      <c r="E183" s="1">
        <f t="shared" si="33"/>
        <v>236374.04485688568</v>
      </c>
      <c r="F183" s="1">
        <f t="shared" si="28"/>
        <v>163</v>
      </c>
      <c r="G183" s="3">
        <f t="shared" si="29"/>
        <v>4166.064000000001</v>
      </c>
      <c r="H183" s="1">
        <f>INDEX(Data!F$21:F$220,Graph!M183)</f>
        <v>2.363628613517533</v>
      </c>
      <c r="I183" s="1">
        <f>INDEX(Data!G$21:G$220,Graph!M183)</f>
        <v>2.8</v>
      </c>
      <c r="J183">
        <f t="shared" si="34"/>
        <v>1.4</v>
      </c>
      <c r="K183" s="1">
        <f t="shared" si="35"/>
        <v>-0.12334746361923843</v>
      </c>
      <c r="L183">
        <v>6</v>
      </c>
      <c r="M183">
        <v>74</v>
      </c>
    </row>
    <row r="184" spans="1:13" ht="12.75">
      <c r="A184" s="1" t="str">
        <f>INDEX(Data!B$21:B$220,Graph!M184)</f>
        <v>Jamaica</v>
      </c>
      <c r="B184" s="1">
        <f t="shared" si="30"/>
        <v>0</v>
      </c>
      <c r="C184" s="1">
        <f t="shared" si="31"/>
        <v>1012.342</v>
      </c>
      <c r="D184" s="1">
        <f t="shared" si="32"/>
        <v>1013.6419999999999</v>
      </c>
      <c r="E184" s="1">
        <f t="shared" si="33"/>
        <v>79.04165282244331</v>
      </c>
      <c r="F184" s="1">
        <f t="shared" si="28"/>
        <v>61</v>
      </c>
      <c r="G184" s="3">
        <f t="shared" si="29"/>
        <v>1012.342</v>
      </c>
      <c r="H184" s="1">
        <f>INDEX(Data!F$21:F$220,Graph!M184)</f>
        <v>0</v>
      </c>
      <c r="I184" s="1">
        <f>INDEX(Data!G$21:G$220,Graph!M184)</f>
        <v>2.6</v>
      </c>
      <c r="J184">
        <f t="shared" si="34"/>
        <v>1.3</v>
      </c>
      <c r="K184" s="1">
        <f t="shared" si="35"/>
        <v>-0.00016770273397173472</v>
      </c>
      <c r="L184">
        <v>8</v>
      </c>
      <c r="M184">
        <v>79</v>
      </c>
    </row>
    <row r="185" spans="1:13" ht="12.75">
      <c r="A185" s="1" t="str">
        <f>INDEX(Data!B$21:B$220,Graph!M185)</f>
        <v>Mongolia</v>
      </c>
      <c r="B185" s="1">
        <f t="shared" si="30"/>
        <v>0</v>
      </c>
      <c r="C185" s="1">
        <f t="shared" si="31"/>
        <v>2553.7420000000006</v>
      </c>
      <c r="D185" s="1">
        <f t="shared" si="32"/>
        <v>2555.042000000001</v>
      </c>
      <c r="E185" s="1">
        <f t="shared" si="33"/>
        <v>117.04165282244331</v>
      </c>
      <c r="F185" s="1">
        <f t="shared" si="28"/>
        <v>82</v>
      </c>
      <c r="G185" s="3">
        <f t="shared" si="29"/>
        <v>2553.7420000000006</v>
      </c>
      <c r="H185" s="1">
        <f>INDEX(Data!F$21:F$220,Graph!M185)</f>
        <v>0</v>
      </c>
      <c r="I185" s="1">
        <f>INDEX(Data!G$21:G$220,Graph!M185)</f>
        <v>2.6</v>
      </c>
      <c r="J185">
        <f t="shared" si="34"/>
        <v>1.3</v>
      </c>
      <c r="K185" s="1">
        <f t="shared" si="35"/>
        <v>0</v>
      </c>
      <c r="L185">
        <v>7</v>
      </c>
      <c r="M185">
        <v>117</v>
      </c>
    </row>
    <row r="186" spans="1:13" ht="12.75">
      <c r="A186" s="1" t="str">
        <f>INDEX(Data!B$21:B$220,Graph!M186)</f>
        <v>Kuwait</v>
      </c>
      <c r="B186" s="1">
        <f t="shared" si="30"/>
        <v>0</v>
      </c>
      <c r="C186" s="1">
        <f t="shared" si="31"/>
        <v>730.8420000000002</v>
      </c>
      <c r="D186" s="1">
        <f t="shared" si="32"/>
        <v>732.0420000000003</v>
      </c>
      <c r="E186" s="1">
        <f t="shared" si="33"/>
        <v>44.038448759178436</v>
      </c>
      <c r="F186" s="1">
        <f t="shared" si="28"/>
        <v>41</v>
      </c>
      <c r="G186" s="3">
        <f t="shared" si="29"/>
        <v>730.8420000000002</v>
      </c>
      <c r="H186" s="1">
        <f>INDEX(Data!F$21:F$220,Graph!M186)</f>
        <v>0</v>
      </c>
      <c r="I186" s="1">
        <f>INDEX(Data!G$21:G$220,Graph!M186)</f>
        <v>2.4</v>
      </c>
      <c r="J186">
        <f t="shared" si="34"/>
        <v>1.2</v>
      </c>
      <c r="K186" s="1">
        <f t="shared" si="35"/>
        <v>0</v>
      </c>
      <c r="L186">
        <v>6</v>
      </c>
      <c r="M186">
        <v>44</v>
      </c>
    </row>
    <row r="187" spans="1:13" ht="12.75">
      <c r="A187" s="1" t="str">
        <f>INDEX(Data!B$21:B$220,Graph!M187)</f>
        <v>Latvia</v>
      </c>
      <c r="B187" s="1">
        <f t="shared" si="30"/>
        <v>0</v>
      </c>
      <c r="C187" s="1">
        <f t="shared" si="31"/>
        <v>741.5920000000002</v>
      </c>
      <c r="D187" s="1">
        <f t="shared" si="32"/>
        <v>742.7420000000002</v>
      </c>
      <c r="E187" s="1">
        <f t="shared" si="33"/>
        <v>50.036846727546006</v>
      </c>
      <c r="F187" s="1">
        <f t="shared" si="28"/>
        <v>45</v>
      </c>
      <c r="G187" s="3">
        <f t="shared" si="29"/>
        <v>741.5920000000002</v>
      </c>
      <c r="H187" s="1">
        <f>INDEX(Data!F$21:F$220,Graph!M187)</f>
        <v>0</v>
      </c>
      <c r="I187" s="1">
        <f>INDEX(Data!G$21:G$220,Graph!M187)</f>
        <v>2.3</v>
      </c>
      <c r="J187">
        <f t="shared" si="34"/>
        <v>1.15</v>
      </c>
      <c r="K187" s="1">
        <f t="shared" si="35"/>
        <v>0</v>
      </c>
      <c r="L187">
        <v>9</v>
      </c>
      <c r="M187">
        <v>50</v>
      </c>
    </row>
    <row r="188" spans="1:13" ht="12.75">
      <c r="A188" s="1" t="str">
        <f>INDEX(Data!B$21:B$220,Graph!M188)</f>
        <v>Bhutan</v>
      </c>
      <c r="B188" s="1">
        <f t="shared" si="30"/>
        <v>28.745250932919728</v>
      </c>
      <c r="C188" s="1">
        <f t="shared" si="31"/>
        <v>6086.074000000001</v>
      </c>
      <c r="D188" s="1">
        <f t="shared" si="32"/>
        <v>6087.174000000002</v>
      </c>
      <c r="E188" s="1">
        <f t="shared" si="33"/>
        <v>2874634.035244696</v>
      </c>
      <c r="F188" s="1">
        <f t="shared" si="28"/>
        <v>195</v>
      </c>
      <c r="G188" s="3">
        <f t="shared" si="29"/>
        <v>6086.074000000001</v>
      </c>
      <c r="H188" s="1">
        <f>INDEX(Data!F$21:F$220,Graph!M188)</f>
        <v>28.745250932919728</v>
      </c>
      <c r="I188" s="1">
        <f>INDEX(Data!G$21:G$220,Graph!M188)</f>
        <v>2.2</v>
      </c>
      <c r="J188">
        <f t="shared" si="34"/>
        <v>1.1</v>
      </c>
      <c r="K188" s="1">
        <f t="shared" si="35"/>
        <v>-4.7446751920570485</v>
      </c>
      <c r="L188">
        <v>4</v>
      </c>
      <c r="M188">
        <v>134</v>
      </c>
    </row>
    <row r="189" spans="1:13" ht="12.75">
      <c r="A189" s="1" t="str">
        <f>INDEX(Data!B$21:B$220,Graph!M189)</f>
        <v>Namibia</v>
      </c>
      <c r="B189" s="1">
        <f t="shared" si="30"/>
        <v>0.09448470398192095</v>
      </c>
      <c r="C189" s="1">
        <f t="shared" si="31"/>
        <v>3288.154000000001</v>
      </c>
      <c r="D189" s="1">
        <f t="shared" si="32"/>
        <v>3289.154000000001</v>
      </c>
      <c r="E189" s="1">
        <f t="shared" si="33"/>
        <v>9526.032040632648</v>
      </c>
      <c r="F189" s="1">
        <f t="shared" si="28"/>
        <v>121</v>
      </c>
      <c r="G189" s="3">
        <f t="shared" si="29"/>
        <v>3288.154000000001</v>
      </c>
      <c r="H189" s="1">
        <f>INDEX(Data!F$21:F$220,Graph!M189)</f>
        <v>0.09448470398192095</v>
      </c>
      <c r="I189" s="1">
        <f>INDEX(Data!G$21:G$220,Graph!M189)</f>
        <v>2</v>
      </c>
      <c r="J189">
        <f t="shared" si="34"/>
        <v>1</v>
      </c>
      <c r="K189" s="1">
        <f t="shared" si="35"/>
        <v>-0.0018823744737112708</v>
      </c>
      <c r="L189">
        <v>2</v>
      </c>
      <c r="M189">
        <v>126</v>
      </c>
    </row>
    <row r="190" spans="1:13" ht="12.75">
      <c r="A190" s="1" t="str">
        <f>INDEX(Data!B$21:B$220,Graph!M190)</f>
        <v>Slovenia</v>
      </c>
      <c r="B190" s="1">
        <f t="shared" si="30"/>
        <v>0</v>
      </c>
      <c r="C190" s="1">
        <f t="shared" si="31"/>
        <v>556.1000000000001</v>
      </c>
      <c r="D190" s="1">
        <f t="shared" si="32"/>
        <v>557.1000000000001</v>
      </c>
      <c r="E190" s="1">
        <f t="shared" si="33"/>
        <v>27.032040632648698</v>
      </c>
      <c r="F190" s="1">
        <f t="shared" si="28"/>
        <v>24</v>
      </c>
      <c r="G190" s="3">
        <f t="shared" si="29"/>
        <v>556.1000000000001</v>
      </c>
      <c r="H190" s="1">
        <f>INDEX(Data!F$21:F$220,Graph!M190)</f>
        <v>0</v>
      </c>
      <c r="I190" s="1">
        <f>INDEX(Data!G$21:G$220,Graph!M190)</f>
        <v>2</v>
      </c>
      <c r="J190">
        <f t="shared" si="34"/>
        <v>1</v>
      </c>
      <c r="K190" s="1">
        <f t="shared" si="35"/>
        <v>0</v>
      </c>
      <c r="L190">
        <v>9</v>
      </c>
      <c r="M190">
        <v>27</v>
      </c>
    </row>
    <row r="191" spans="1:13" ht="12.75">
      <c r="A191" s="1" t="str">
        <f>INDEX(Data!B$21:B$220,Graph!M191)</f>
        <v>TFYR Macedonia</v>
      </c>
      <c r="B191" s="1">
        <f t="shared" si="30"/>
        <v>0</v>
      </c>
      <c r="C191" s="1">
        <f t="shared" si="31"/>
        <v>902.9420000000001</v>
      </c>
      <c r="D191" s="1">
        <f t="shared" si="32"/>
        <v>903.9420000000001</v>
      </c>
      <c r="E191" s="1">
        <f t="shared" si="33"/>
        <v>60.0320406326487</v>
      </c>
      <c r="F191" s="1">
        <f t="shared" si="28"/>
        <v>52</v>
      </c>
      <c r="G191" s="3">
        <f t="shared" si="29"/>
        <v>902.9420000000001</v>
      </c>
      <c r="H191" s="1">
        <f>INDEX(Data!F$21:F$220,Graph!M191)</f>
        <v>0</v>
      </c>
      <c r="I191" s="1">
        <f>INDEX(Data!G$21:G$220,Graph!M191)</f>
        <v>2</v>
      </c>
      <c r="J191">
        <f t="shared" si="34"/>
        <v>1</v>
      </c>
      <c r="K191" s="1">
        <f t="shared" si="35"/>
        <v>0</v>
      </c>
      <c r="L191">
        <v>9</v>
      </c>
      <c r="M191">
        <v>60</v>
      </c>
    </row>
    <row r="192" spans="1:13" ht="12.75">
      <c r="A192" s="1" t="str">
        <f>INDEX(Data!B$21:B$220,Graph!M192)</f>
        <v>Botswana</v>
      </c>
      <c r="B192" s="1">
        <f t="shared" si="30"/>
        <v>0.08486796307848084</v>
      </c>
      <c r="C192" s="1">
        <f t="shared" si="31"/>
        <v>3281.8810000000003</v>
      </c>
      <c r="D192" s="1">
        <f t="shared" si="32"/>
        <v>3282.7810000000004</v>
      </c>
      <c r="E192" s="1">
        <f t="shared" si="33"/>
        <v>8528.028836569383</v>
      </c>
      <c r="F192" s="1">
        <f t="shared" si="28"/>
        <v>117</v>
      </c>
      <c r="G192" s="3">
        <f t="shared" si="29"/>
        <v>3281.8810000000003</v>
      </c>
      <c r="H192" s="1">
        <f>INDEX(Data!F$21:F$220,Graph!M192)</f>
        <v>0.08486796307848084</v>
      </c>
      <c r="I192" s="1">
        <f>INDEX(Data!G$21:G$220,Graph!M192)</f>
        <v>1.8</v>
      </c>
      <c r="J192">
        <f t="shared" si="34"/>
        <v>0.9</v>
      </c>
      <c r="K192" s="1">
        <f t="shared" si="35"/>
        <v>-0.004630640502405942</v>
      </c>
      <c r="L192">
        <v>2</v>
      </c>
      <c r="M192">
        <v>128</v>
      </c>
    </row>
    <row r="193" spans="1:13" ht="12.75">
      <c r="A193" s="1" t="str">
        <f>INDEX(Data!B$21:B$220,Graph!M193)</f>
        <v>Lesotho</v>
      </c>
      <c r="B193" s="1">
        <f t="shared" si="30"/>
        <v>0.16905734004970058</v>
      </c>
      <c r="C193" s="1">
        <f t="shared" si="31"/>
        <v>3670.6640000000007</v>
      </c>
      <c r="D193" s="1">
        <f t="shared" si="32"/>
        <v>3671.5640000000008</v>
      </c>
      <c r="E193" s="1">
        <f t="shared" si="33"/>
        <v>17045.028836569385</v>
      </c>
      <c r="F193" s="1">
        <f t="shared" si="28"/>
        <v>136</v>
      </c>
      <c r="G193" s="3">
        <f t="shared" si="29"/>
        <v>3670.6640000000007</v>
      </c>
      <c r="H193" s="1">
        <f>INDEX(Data!F$21:F$220,Graph!M193)</f>
        <v>0.16905734004970058</v>
      </c>
      <c r="I193" s="1">
        <f>INDEX(Data!G$21:G$220,Graph!M193)</f>
        <v>1.8</v>
      </c>
      <c r="J193">
        <f t="shared" si="34"/>
        <v>0.9</v>
      </c>
      <c r="K193" s="1">
        <f t="shared" si="35"/>
        <v>-0.012573065897051566</v>
      </c>
      <c r="L193">
        <v>2</v>
      </c>
      <c r="M193">
        <v>145</v>
      </c>
    </row>
    <row r="194" spans="1:13" ht="12.75">
      <c r="A194" s="1" t="str">
        <f>INDEX(Data!B$21:B$220,Graph!M194)</f>
        <v>Gambia</v>
      </c>
      <c r="B194" s="1">
        <f t="shared" si="30"/>
        <v>0.10097561748534702</v>
      </c>
      <c r="C194" s="1">
        <f t="shared" si="31"/>
        <v>3312.784000000001</v>
      </c>
      <c r="D194" s="1">
        <f t="shared" si="32"/>
        <v>3313.484000000001</v>
      </c>
      <c r="E194" s="1">
        <f t="shared" si="33"/>
        <v>10155.022428442853</v>
      </c>
      <c r="F194" s="1">
        <f t="shared" si="28"/>
        <v>123</v>
      </c>
      <c r="G194" s="3">
        <f t="shared" si="29"/>
        <v>3312.784000000001</v>
      </c>
      <c r="H194" s="1">
        <f>INDEX(Data!F$21:F$220,Graph!M194)</f>
        <v>0.10097561748534702</v>
      </c>
      <c r="I194" s="1">
        <f>INDEX(Data!G$21:G$220,Graph!M194)</f>
        <v>1.4</v>
      </c>
      <c r="J194">
        <f t="shared" si="34"/>
        <v>0.7</v>
      </c>
      <c r="K194" s="1">
        <f t="shared" si="35"/>
        <v>-0.011629024399719051</v>
      </c>
      <c r="L194">
        <v>3</v>
      </c>
      <c r="M194">
        <v>155</v>
      </c>
    </row>
    <row r="195" spans="1:13" ht="12.75">
      <c r="A195" s="1" t="str">
        <f>INDEX(Data!B$21:B$220,Graph!M195)</f>
        <v>Guinea-Bissau</v>
      </c>
      <c r="B195" s="1">
        <f t="shared" si="30"/>
        <v>0.3280467174967682</v>
      </c>
      <c r="C195" s="1">
        <f t="shared" si="31"/>
        <v>3831.064000000001</v>
      </c>
      <c r="D195" s="1">
        <f t="shared" si="32"/>
        <v>3831.764000000001</v>
      </c>
      <c r="E195" s="1">
        <f t="shared" si="33"/>
        <v>32972.022428442855</v>
      </c>
      <c r="F195" s="1">
        <f t="shared" si="28"/>
        <v>146</v>
      </c>
      <c r="G195" s="3">
        <f t="shared" si="29"/>
        <v>3831.064000000001</v>
      </c>
      <c r="H195" s="1">
        <f>INDEX(Data!F$21:F$220,Graph!M195)</f>
        <v>0.3280467174967682</v>
      </c>
      <c r="I195" s="1">
        <f>INDEX(Data!G$21:G$220,Graph!M195)</f>
        <v>1.4</v>
      </c>
      <c r="J195">
        <f t="shared" si="34"/>
        <v>0.7</v>
      </c>
      <c r="K195" s="1">
        <f t="shared" si="35"/>
        <v>-0.006589574968856815</v>
      </c>
      <c r="L195">
        <v>3</v>
      </c>
      <c r="M195">
        <v>172</v>
      </c>
    </row>
    <row r="196" spans="1:13" ht="12.75">
      <c r="A196" s="1" t="str">
        <f>INDEX(Data!B$21:B$220,Graph!M196)</f>
        <v>Estonia</v>
      </c>
      <c r="B196" s="1">
        <f t="shared" si="30"/>
        <v>0</v>
      </c>
      <c r="C196" s="1">
        <f t="shared" si="31"/>
        <v>655.2500000000001</v>
      </c>
      <c r="D196" s="1">
        <f t="shared" si="32"/>
        <v>655.9000000000001</v>
      </c>
      <c r="E196" s="1">
        <f t="shared" si="33"/>
        <v>36.020826411221655</v>
      </c>
      <c r="F196" s="1">
        <f t="shared" si="28"/>
        <v>33</v>
      </c>
      <c r="G196" s="3">
        <f t="shared" si="29"/>
        <v>655.2500000000001</v>
      </c>
      <c r="H196" s="1">
        <f>INDEX(Data!F$21:F$220,Graph!M196)</f>
        <v>0</v>
      </c>
      <c r="I196" s="1">
        <f>INDEX(Data!G$21:G$220,Graph!M196)</f>
        <v>1.3</v>
      </c>
      <c r="J196">
        <f t="shared" si="34"/>
        <v>0.65</v>
      </c>
      <c r="K196" s="1">
        <f t="shared" si="35"/>
        <v>0</v>
      </c>
      <c r="L196">
        <v>9</v>
      </c>
      <c r="M196">
        <v>36</v>
      </c>
    </row>
    <row r="197" spans="1:13" ht="12.75">
      <c r="A197" s="1" t="str">
        <f>INDEX(Data!B$21:B$220,Graph!M197)</f>
        <v>Gabon</v>
      </c>
      <c r="B197" s="1">
        <f t="shared" si="30"/>
        <v>0.03881755747984474</v>
      </c>
      <c r="C197" s="1">
        <f t="shared" si="31"/>
        <v>3232.042</v>
      </c>
      <c r="D197" s="1">
        <f t="shared" si="32"/>
        <v>3232.692</v>
      </c>
      <c r="E197" s="1">
        <f t="shared" si="33"/>
        <v>3922.0208264112216</v>
      </c>
      <c r="F197" s="1">
        <f t="shared" si="28"/>
        <v>110</v>
      </c>
      <c r="G197" s="3">
        <f t="shared" si="29"/>
        <v>3232.042</v>
      </c>
      <c r="H197" s="1">
        <f>INDEX(Data!F$21:F$220,Graph!M197)</f>
        <v>0.03881755747984474</v>
      </c>
      <c r="I197" s="1">
        <f>INDEX(Data!G$21:G$220,Graph!M197)</f>
        <v>1.3</v>
      </c>
      <c r="J197">
        <f t="shared" si="34"/>
        <v>0.65</v>
      </c>
      <c r="K197" s="1">
        <f t="shared" si="35"/>
        <v>-0.0003212716338617805</v>
      </c>
      <c r="L197">
        <v>1</v>
      </c>
      <c r="M197">
        <v>122</v>
      </c>
    </row>
    <row r="198" spans="1:13" ht="12.75">
      <c r="A198" s="1" t="str">
        <f>INDEX(Data!B$21:B$220,Graph!M198)</f>
        <v>Trinidad &amp; Tobago</v>
      </c>
      <c r="B198" s="1">
        <f t="shared" si="30"/>
        <v>0</v>
      </c>
      <c r="C198" s="1">
        <f t="shared" si="31"/>
        <v>743.6920000000001</v>
      </c>
      <c r="D198" s="1">
        <f t="shared" si="32"/>
        <v>744.3420000000001</v>
      </c>
      <c r="E198" s="1">
        <f t="shared" si="33"/>
        <v>54.020826411221655</v>
      </c>
      <c r="F198" s="1">
        <f t="shared" si="28"/>
        <v>47</v>
      </c>
      <c r="G198" s="3">
        <f t="shared" si="29"/>
        <v>743.6920000000001</v>
      </c>
      <c r="H198" s="1">
        <f>INDEX(Data!F$21:F$220,Graph!M198)</f>
        <v>0</v>
      </c>
      <c r="I198" s="1">
        <f>INDEX(Data!G$21:G$220,Graph!M198)</f>
        <v>1.3</v>
      </c>
      <c r="J198">
        <f t="shared" si="34"/>
        <v>0.65</v>
      </c>
      <c r="K198" s="1">
        <f t="shared" si="35"/>
        <v>0</v>
      </c>
      <c r="L198">
        <v>8</v>
      </c>
      <c r="M198">
        <v>54</v>
      </c>
    </row>
    <row r="199" spans="1:13" ht="12.75">
      <c r="A199" s="1" t="str">
        <f>INDEX(Data!B$21:B$220,Graph!M199)</f>
        <v>Mauritius</v>
      </c>
      <c r="B199" s="1">
        <f t="shared" si="30"/>
        <v>0.34326077898371</v>
      </c>
      <c r="C199" s="1">
        <f t="shared" si="31"/>
        <v>3868.664000000001</v>
      </c>
      <c r="D199" s="1">
        <f t="shared" si="32"/>
        <v>3869.264000000001</v>
      </c>
      <c r="E199" s="1">
        <f t="shared" si="33"/>
        <v>34364.01922437959</v>
      </c>
      <c r="F199" s="1">
        <f t="shared" si="28"/>
        <v>148</v>
      </c>
      <c r="G199" s="3">
        <f t="shared" si="29"/>
        <v>3868.664000000001</v>
      </c>
      <c r="H199" s="1">
        <f>INDEX(Data!F$21:F$220,Graph!M199)</f>
        <v>0.34326077898371</v>
      </c>
      <c r="I199" s="1">
        <f>INDEX(Data!G$21:G$220,Graph!M199)</f>
        <v>1.2</v>
      </c>
      <c r="J199">
        <f t="shared" si="34"/>
        <v>0.6</v>
      </c>
      <c r="K199" s="1">
        <f t="shared" si="35"/>
        <v>-0.045176307301696694</v>
      </c>
      <c r="L199">
        <v>2</v>
      </c>
      <c r="M199">
        <v>64</v>
      </c>
    </row>
    <row r="200" spans="1:13" ht="12.75">
      <c r="A200" s="1" t="str">
        <f>INDEX(Data!B$21:B$220,Graph!M200)</f>
        <v>Swaziland</v>
      </c>
      <c r="B200" s="1">
        <f t="shared" si="30"/>
        <v>0</v>
      </c>
      <c r="C200" s="1">
        <f t="shared" si="31"/>
        <v>2636.092</v>
      </c>
      <c r="D200" s="1">
        <f t="shared" si="32"/>
        <v>2636.6420000000003</v>
      </c>
      <c r="E200" s="1">
        <f t="shared" si="33"/>
        <v>137.01762234795677</v>
      </c>
      <c r="F200" s="1">
        <f t="shared" si="28"/>
        <v>86</v>
      </c>
      <c r="G200" s="3">
        <f t="shared" si="29"/>
        <v>2636.092</v>
      </c>
      <c r="H200" s="1">
        <f>INDEX(Data!F$21:F$220,Graph!M200)</f>
        <v>0</v>
      </c>
      <c r="I200" s="1">
        <f>INDEX(Data!G$21:G$220,Graph!M200)</f>
        <v>1.1</v>
      </c>
      <c r="J200">
        <f t="shared" si="34"/>
        <v>0.55</v>
      </c>
      <c r="K200" s="1">
        <f t="shared" si="35"/>
        <v>0</v>
      </c>
      <c r="L200">
        <v>2</v>
      </c>
      <c r="M200">
        <v>137</v>
      </c>
    </row>
    <row r="201" spans="1:13" ht="12.75">
      <c r="A201" s="1" t="str">
        <f>INDEX(Data!B$21:B$220,Graph!M201)</f>
        <v>Cyprus</v>
      </c>
      <c r="B201" s="1">
        <f t="shared" si="30"/>
        <v>0</v>
      </c>
      <c r="C201" s="1">
        <f t="shared" si="31"/>
        <v>605.2000000000002</v>
      </c>
      <c r="D201" s="1">
        <f t="shared" si="32"/>
        <v>605.6000000000001</v>
      </c>
      <c r="E201" s="1">
        <f t="shared" si="33"/>
        <v>30.01281625305948</v>
      </c>
      <c r="F201" s="1">
        <f t="shared" si="28"/>
        <v>27</v>
      </c>
      <c r="G201" s="3">
        <f t="shared" si="29"/>
        <v>605.2000000000002</v>
      </c>
      <c r="H201" s="1">
        <f>INDEX(Data!F$21:F$220,Graph!M201)</f>
        <v>0</v>
      </c>
      <c r="I201" s="1">
        <f>INDEX(Data!G$21:G$220,Graph!M201)</f>
        <v>0.8</v>
      </c>
      <c r="J201">
        <f t="shared" si="34"/>
        <v>0.4</v>
      </c>
      <c r="K201" s="1">
        <f t="shared" si="35"/>
        <v>0</v>
      </c>
      <c r="L201">
        <v>9</v>
      </c>
      <c r="M201">
        <v>30</v>
      </c>
    </row>
    <row r="202" spans="1:13" ht="12.75">
      <c r="A202" s="1" t="str">
        <f>INDEX(Data!B$21:B$220,Graph!M202)</f>
        <v>Fiji</v>
      </c>
      <c r="B202" s="1">
        <f t="shared" si="30"/>
        <v>6.226772400525379</v>
      </c>
      <c r="C202" s="1">
        <f t="shared" si="31"/>
        <v>5802.712</v>
      </c>
      <c r="D202" s="1">
        <f t="shared" si="32"/>
        <v>5803.112</v>
      </c>
      <c r="E202" s="1">
        <f t="shared" si="33"/>
        <v>622681.0128162531</v>
      </c>
      <c r="F202" s="1">
        <f t="shared" si="28"/>
        <v>181</v>
      </c>
      <c r="G202" s="3">
        <f t="shared" si="29"/>
        <v>5802.712</v>
      </c>
      <c r="H202" s="1">
        <f>INDEX(Data!F$21:F$220,Graph!M202)</f>
        <v>6.226772400525379</v>
      </c>
      <c r="I202" s="1">
        <f>INDEX(Data!G$21:G$220,Graph!M202)</f>
        <v>0.8</v>
      </c>
      <c r="J202">
        <f t="shared" si="34"/>
        <v>0.4</v>
      </c>
      <c r="K202" s="1">
        <f t="shared" si="35"/>
        <v>-0.13911283552215448</v>
      </c>
      <c r="L202">
        <v>5</v>
      </c>
      <c r="M202">
        <v>81</v>
      </c>
    </row>
    <row r="203" spans="1:13" ht="12.75">
      <c r="A203" s="1" t="str">
        <f>INDEX(Data!B$21:B$220,Graph!M203)</f>
        <v>Guyana</v>
      </c>
      <c r="B203" s="1">
        <f t="shared" si="30"/>
        <v>0</v>
      </c>
      <c r="C203" s="1">
        <f t="shared" si="31"/>
        <v>1198.4420000000002</v>
      </c>
      <c r="D203" s="1">
        <f t="shared" si="32"/>
        <v>1198.8420000000003</v>
      </c>
      <c r="E203" s="1">
        <f t="shared" si="33"/>
        <v>104.01281625305948</v>
      </c>
      <c r="F203" s="1">
        <f t="shared" si="28"/>
        <v>75</v>
      </c>
      <c r="G203" s="3">
        <f t="shared" si="29"/>
        <v>1198.4420000000002</v>
      </c>
      <c r="H203" s="1">
        <f>INDEX(Data!F$21:F$220,Graph!M203)</f>
        <v>0</v>
      </c>
      <c r="I203" s="1">
        <f>INDEX(Data!G$21:G$220,Graph!M203)</f>
        <v>0.8</v>
      </c>
      <c r="J203">
        <f t="shared" si="34"/>
        <v>0.4</v>
      </c>
      <c r="K203" s="1">
        <f t="shared" si="35"/>
        <v>-0.00037799570224064574</v>
      </c>
      <c r="L203">
        <v>8</v>
      </c>
      <c r="M203">
        <v>104</v>
      </c>
    </row>
    <row r="204" spans="1:13" ht="12.75">
      <c r="A204" s="1" t="str">
        <f>INDEX(Data!B$21:B$220,Graph!M204)</f>
        <v>Bahrain</v>
      </c>
      <c r="B204" s="1">
        <f t="shared" si="30"/>
        <v>0</v>
      </c>
      <c r="C204" s="1">
        <f t="shared" si="31"/>
        <v>704.7920000000001</v>
      </c>
      <c r="D204" s="1">
        <f t="shared" si="32"/>
        <v>705.1420000000002</v>
      </c>
      <c r="E204" s="1">
        <f t="shared" si="33"/>
        <v>40.011214221427046</v>
      </c>
      <c r="F204" s="1">
        <f t="shared" si="28"/>
        <v>37</v>
      </c>
      <c r="G204" s="3">
        <f t="shared" si="29"/>
        <v>704.7920000000001</v>
      </c>
      <c r="H204" s="1">
        <f>INDEX(Data!F$21:F$220,Graph!M204)</f>
        <v>0</v>
      </c>
      <c r="I204" s="1">
        <f>INDEX(Data!G$21:G$220,Graph!M204)</f>
        <v>0.7</v>
      </c>
      <c r="J204">
        <f t="shared" si="34"/>
        <v>0.35</v>
      </c>
      <c r="K204" s="1">
        <f t="shared" si="35"/>
        <v>0</v>
      </c>
      <c r="L204">
        <v>6</v>
      </c>
      <c r="M204">
        <v>40</v>
      </c>
    </row>
    <row r="205" spans="1:13" ht="12.75">
      <c r="A205" s="1" t="str">
        <f>INDEX(Data!B$21:B$220,Graph!M205)</f>
        <v>Comoros</v>
      </c>
      <c r="B205" s="1">
        <f t="shared" si="30"/>
        <v>0.25029227549023936</v>
      </c>
      <c r="C205" s="1">
        <f t="shared" si="31"/>
        <v>3743.714000000001</v>
      </c>
      <c r="D205" s="1">
        <f t="shared" si="32"/>
        <v>3744.0640000000008</v>
      </c>
      <c r="E205" s="1">
        <f t="shared" si="33"/>
        <v>25136.011214221428</v>
      </c>
      <c r="F205" s="1">
        <f t="shared" si="28"/>
        <v>142</v>
      </c>
      <c r="G205" s="3">
        <f t="shared" si="29"/>
        <v>3743.714000000001</v>
      </c>
      <c r="H205" s="1">
        <f>INDEX(Data!F$21:F$220,Graph!M205)</f>
        <v>0.25029227549023936</v>
      </c>
      <c r="I205" s="1">
        <f>INDEX(Data!G$21:G$220,Graph!M205)</f>
        <v>0.7</v>
      </c>
      <c r="J205">
        <f t="shared" si="34"/>
        <v>0.35</v>
      </c>
      <c r="K205" s="1">
        <f t="shared" si="35"/>
        <v>-0.00823340799713268</v>
      </c>
      <c r="L205">
        <v>2</v>
      </c>
      <c r="M205">
        <v>136</v>
      </c>
    </row>
    <row r="206" spans="1:13" ht="12.75">
      <c r="A206" s="1" t="str">
        <f>INDEX(Data!B$21:B$220,Graph!M206)</f>
        <v>Djibouti</v>
      </c>
      <c r="B206" s="1">
        <f t="shared" si="30"/>
        <v>0.43267481679534786</v>
      </c>
      <c r="C206" s="1">
        <f t="shared" si="31"/>
        <v>3895.114000000001</v>
      </c>
      <c r="D206" s="1">
        <f t="shared" si="32"/>
        <v>3895.464000000001</v>
      </c>
      <c r="E206" s="1">
        <f t="shared" si="33"/>
        <v>43354.01121422143</v>
      </c>
      <c r="F206" s="1">
        <f t="shared" si="28"/>
        <v>151</v>
      </c>
      <c r="G206" s="3">
        <f t="shared" si="29"/>
        <v>3895.114000000001</v>
      </c>
      <c r="H206" s="1">
        <f>INDEX(Data!F$21:F$220,Graph!M206)</f>
        <v>0.43267481679534786</v>
      </c>
      <c r="I206" s="1">
        <f>INDEX(Data!G$21:G$220,Graph!M206)</f>
        <v>0.7</v>
      </c>
      <c r="J206">
        <f t="shared" si="34"/>
        <v>0.35</v>
      </c>
      <c r="K206" s="1">
        <f t="shared" si="35"/>
        <v>-0.03001610104462582</v>
      </c>
      <c r="L206">
        <v>2</v>
      </c>
      <c r="M206">
        <v>154</v>
      </c>
    </row>
    <row r="207" spans="1:13" ht="12.75">
      <c r="A207" s="1" t="str">
        <f>INDEX(Data!B$21:B$220,Graph!M207)</f>
        <v>Timor-Leste</v>
      </c>
      <c r="B207" s="1">
        <f t="shared" si="30"/>
        <v>3.422868678334829</v>
      </c>
      <c r="C207" s="1">
        <f t="shared" si="31"/>
        <v>4561.532</v>
      </c>
      <c r="D207" s="1">
        <f t="shared" si="32"/>
        <v>4561.8820000000005</v>
      </c>
      <c r="E207" s="1">
        <f t="shared" si="33"/>
        <v>342358.0112142214</v>
      </c>
      <c r="F207" s="1">
        <f aca="true" t="shared" si="36" ref="F207:F238">RANK(E207,E$47:E$246,1)</f>
        <v>168</v>
      </c>
      <c r="G207" s="3">
        <f aca="true" t="shared" si="37" ref="G207:G238">C207</f>
        <v>4561.532</v>
      </c>
      <c r="H207" s="1">
        <f>INDEX(Data!F$21:F$220,Graph!M207)</f>
        <v>3.422868678334829</v>
      </c>
      <c r="I207" s="1">
        <f>INDEX(Data!G$21:G$220,Graph!M207)</f>
        <v>0.7</v>
      </c>
      <c r="J207">
        <f t="shared" si="34"/>
        <v>0.35</v>
      </c>
      <c r="K207" s="1">
        <f t="shared" si="35"/>
        <v>-0.007335153188610111</v>
      </c>
      <c r="L207">
        <v>5</v>
      </c>
      <c r="M207">
        <v>158</v>
      </c>
    </row>
    <row r="208" spans="1:13" ht="12.75">
      <c r="A208" s="1" t="str">
        <f>INDEX(Data!B$21:B$220,Graph!M208)</f>
        <v>Qatar</v>
      </c>
      <c r="B208" s="1">
        <f t="shared" si="30"/>
        <v>0</v>
      </c>
      <c r="C208" s="1">
        <f t="shared" si="31"/>
        <v>735.7420000000002</v>
      </c>
      <c r="D208" s="1">
        <f t="shared" si="32"/>
        <v>736.0420000000001</v>
      </c>
      <c r="E208" s="1">
        <f t="shared" si="33"/>
        <v>47.00961218979461</v>
      </c>
      <c r="F208" s="1">
        <f t="shared" si="36"/>
        <v>43</v>
      </c>
      <c r="G208" s="3">
        <f t="shared" si="37"/>
        <v>735.7420000000002</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0.012269208911366531</v>
      </c>
      <c r="C209" s="1">
        <f t="shared" si="31"/>
        <v>3164.8419999999996</v>
      </c>
      <c r="D209" s="1">
        <f t="shared" si="32"/>
        <v>3165.0919999999996</v>
      </c>
      <c r="E209" s="1">
        <f t="shared" si="33"/>
        <v>1305.0080101581623</v>
      </c>
      <c r="F209" s="1">
        <f t="shared" si="36"/>
        <v>106</v>
      </c>
      <c r="G209" s="3">
        <f t="shared" si="37"/>
        <v>3164.8419999999996</v>
      </c>
      <c r="H209" s="1">
        <f>INDEX(Data!F$21:F$220,Graph!M209)</f>
        <v>0.012269208911366531</v>
      </c>
      <c r="I209" s="1">
        <f>INDEX(Data!G$21:G$220,Graph!M209)</f>
        <v>0.5</v>
      </c>
      <c r="J209">
        <f t="shared" si="34"/>
        <v>0.25</v>
      </c>
      <c r="K209" s="1">
        <f t="shared" si="35"/>
        <v>-0.004127058156422721</v>
      </c>
      <c r="L209">
        <v>3</v>
      </c>
      <c r="M209">
        <v>105</v>
      </c>
    </row>
    <row r="210" spans="1:13" ht="12.75">
      <c r="A210" s="1" t="str">
        <f>INDEX(Data!B$21:B$220,Graph!M210)</f>
        <v>Equatorial Guinea</v>
      </c>
      <c r="B210" s="1">
        <f t="shared" si="30"/>
        <v>0.3884370862854067</v>
      </c>
      <c r="C210" s="1">
        <f t="shared" si="31"/>
        <v>3869.514000000001</v>
      </c>
      <c r="D210" s="1">
        <f t="shared" si="32"/>
        <v>3869.764000000001</v>
      </c>
      <c r="E210" s="1">
        <f t="shared" si="33"/>
        <v>38909.00801015816</v>
      </c>
      <c r="F210" s="1">
        <f t="shared" si="36"/>
        <v>149</v>
      </c>
      <c r="G210" s="3">
        <f t="shared" si="37"/>
        <v>3869.514000000001</v>
      </c>
      <c r="H210" s="1">
        <f>INDEX(Data!F$21:F$220,Graph!M210)</f>
        <v>0.3884370862854067</v>
      </c>
      <c r="I210" s="1">
        <f>INDEX(Data!G$21:G$220,Graph!M210)</f>
        <v>0.5</v>
      </c>
      <c r="J210">
        <f t="shared" si="34"/>
        <v>0.25</v>
      </c>
      <c r="K210" s="1">
        <f t="shared" si="35"/>
        <v>-0.04167852548270112</v>
      </c>
      <c r="L210">
        <v>1</v>
      </c>
      <c r="M210">
        <v>109</v>
      </c>
    </row>
    <row r="211" spans="1:13" ht="12.75">
      <c r="A211" s="1" t="str">
        <f>INDEX(Data!B$21:B$220,Graph!M211)</f>
        <v>Solomon Islands</v>
      </c>
      <c r="B211" s="1">
        <f t="shared" si="30"/>
        <v>3.430203831523439</v>
      </c>
      <c r="C211" s="1">
        <f t="shared" si="31"/>
        <v>4562.1320000000005</v>
      </c>
      <c r="D211" s="1">
        <f t="shared" si="32"/>
        <v>4562.3820000000005</v>
      </c>
      <c r="E211" s="1">
        <f t="shared" si="33"/>
        <v>343124.0080101582</v>
      </c>
      <c r="F211" s="1">
        <f t="shared" si="36"/>
        <v>169</v>
      </c>
      <c r="G211" s="3">
        <f t="shared" si="37"/>
        <v>4562.1320000000005</v>
      </c>
      <c r="H211" s="1">
        <f>INDEX(Data!F$21:F$220,Graph!M211)</f>
        <v>3.430203831523439</v>
      </c>
      <c r="I211" s="1">
        <f>INDEX(Data!G$21:G$220,Graph!M211)</f>
        <v>0.5</v>
      </c>
      <c r="J211">
        <f t="shared" si="34"/>
        <v>0.25</v>
      </c>
      <c r="K211" s="1">
        <f t="shared" si="35"/>
        <v>-0.34138967608241755</v>
      </c>
      <c r="L211">
        <v>5</v>
      </c>
      <c r="M211">
        <v>124</v>
      </c>
    </row>
    <row r="212" spans="1:13" ht="12.75">
      <c r="A212" s="1" t="str">
        <f>INDEX(Data!B$21:B$220,Graph!M212)</f>
        <v>Luxembourg</v>
      </c>
      <c r="B212" s="1">
        <f t="shared" si="30"/>
        <v>0</v>
      </c>
      <c r="C212" s="1">
        <f t="shared" si="31"/>
        <v>266.5</v>
      </c>
      <c r="D212" s="1">
        <f t="shared" si="32"/>
        <v>266.7</v>
      </c>
      <c r="E212" s="1">
        <f t="shared" si="33"/>
        <v>15.00640812652974</v>
      </c>
      <c r="F212" s="1">
        <f t="shared" si="36"/>
        <v>12</v>
      </c>
      <c r="G212" s="3">
        <f t="shared" si="37"/>
        <v>266.5</v>
      </c>
      <c r="H212" s="1">
        <f>INDEX(Data!F$21:F$220,Graph!M212)</f>
        <v>0</v>
      </c>
      <c r="I212" s="1">
        <f>INDEX(Data!G$21:G$220,Graph!M212)</f>
        <v>0.4</v>
      </c>
      <c r="J212">
        <f t="shared" si="34"/>
        <v>0.2</v>
      </c>
      <c r="K212" s="1">
        <f t="shared" si="35"/>
        <v>0</v>
      </c>
      <c r="L212">
        <v>11</v>
      </c>
      <c r="M212">
        <v>15</v>
      </c>
    </row>
    <row r="213" spans="1:13" ht="12.75">
      <c r="A213" s="1" t="str">
        <f>INDEX(Data!B$21:B$220,Graph!M213)</f>
        <v>Malta</v>
      </c>
      <c r="B213" s="1">
        <f t="shared" si="30"/>
        <v>0</v>
      </c>
      <c r="C213" s="1">
        <f t="shared" si="31"/>
        <v>605.8000000000002</v>
      </c>
      <c r="D213" s="1">
        <f t="shared" si="32"/>
        <v>606.0000000000002</v>
      </c>
      <c r="E213" s="1">
        <f t="shared" si="33"/>
        <v>31.006408126529738</v>
      </c>
      <c r="F213" s="1">
        <f t="shared" si="36"/>
        <v>28</v>
      </c>
      <c r="G213" s="3">
        <f t="shared" si="37"/>
        <v>605.8000000000002</v>
      </c>
      <c r="H213" s="1">
        <f>INDEX(Data!F$21:F$220,Graph!M213)</f>
        <v>0</v>
      </c>
      <c r="I213" s="1">
        <f>INDEX(Data!G$21:G$220,Graph!M213)</f>
        <v>0.4</v>
      </c>
      <c r="J213">
        <f t="shared" si="34"/>
        <v>0.2</v>
      </c>
      <c r="K213" s="1">
        <f t="shared" si="35"/>
        <v>0</v>
      </c>
      <c r="L213">
        <v>11</v>
      </c>
      <c r="M213">
        <v>31</v>
      </c>
    </row>
    <row r="214" spans="1:13" ht="12.75">
      <c r="A214" s="1" t="str">
        <f>INDEX(Data!B$21:B$220,Graph!M214)</f>
        <v>Suriname</v>
      </c>
      <c r="B214" s="1">
        <f t="shared" si="30"/>
        <v>70.5910671054885</v>
      </c>
      <c r="C214" s="1">
        <f t="shared" si="31"/>
        <v>6233.674000000002</v>
      </c>
      <c r="D214" s="1">
        <f t="shared" si="32"/>
        <v>6233.874000000002</v>
      </c>
      <c r="E214" s="1">
        <f t="shared" si="33"/>
        <v>7059167.006408126</v>
      </c>
      <c r="F214" s="1">
        <f t="shared" si="36"/>
        <v>199</v>
      </c>
      <c r="G214" s="3">
        <f t="shared" si="37"/>
        <v>6233.674000000002</v>
      </c>
      <c r="H214" s="1">
        <f>INDEX(Data!F$21:F$220,Graph!M214)</f>
        <v>70.5910671054885</v>
      </c>
      <c r="I214" s="1">
        <f>INDEX(Data!G$21:G$220,Graph!M214)</f>
        <v>0.4</v>
      </c>
      <c r="J214">
        <f t="shared" si="34"/>
        <v>0.2</v>
      </c>
      <c r="K214" s="1">
        <f t="shared" si="35"/>
        <v>-51.09739964872895</v>
      </c>
      <c r="L214">
        <v>8</v>
      </c>
      <c r="M214">
        <v>67</v>
      </c>
    </row>
    <row r="215" spans="1:13" ht="12.75">
      <c r="A215" s="1" t="str">
        <f>INDEX(Data!B$21:B$220,Graph!M215)</f>
        <v>Bahamas</v>
      </c>
      <c r="B215" s="1">
        <f t="shared" si="30"/>
        <v>0</v>
      </c>
      <c r="C215" s="1">
        <f t="shared" si="31"/>
        <v>742.8920000000002</v>
      </c>
      <c r="D215" s="1">
        <f t="shared" si="32"/>
        <v>743.0420000000001</v>
      </c>
      <c r="E215" s="1">
        <f t="shared" si="33"/>
        <v>51.004806094897305</v>
      </c>
      <c r="F215" s="1">
        <f t="shared" si="36"/>
        <v>46</v>
      </c>
      <c r="G215" s="3">
        <f t="shared" si="37"/>
        <v>742.8920000000002</v>
      </c>
      <c r="H215" s="1">
        <f>INDEX(Data!F$21:F$220,Graph!M215)</f>
        <v>0</v>
      </c>
      <c r="I215" s="1">
        <f>INDEX(Data!G$21:G$220,Graph!M215)</f>
        <v>0.3</v>
      </c>
      <c r="J215">
        <f t="shared" si="34"/>
        <v>0.15</v>
      </c>
      <c r="K215" s="1">
        <f t="shared" si="35"/>
        <v>0</v>
      </c>
      <c r="L215">
        <v>10</v>
      </c>
      <c r="M215">
        <v>51</v>
      </c>
    </row>
    <row r="216" spans="1:13" ht="12.75">
      <c r="A216" s="1" t="str">
        <f>INDEX(Data!B$21:B$220,Graph!M216)</f>
        <v>Barbados</v>
      </c>
      <c r="B216" s="1">
        <f t="shared" si="30"/>
        <v>0</v>
      </c>
      <c r="C216" s="1">
        <f t="shared" si="31"/>
        <v>604.6500000000002</v>
      </c>
      <c r="D216" s="1">
        <f t="shared" si="32"/>
        <v>604.8000000000002</v>
      </c>
      <c r="E216" s="1">
        <f t="shared" si="33"/>
        <v>29.004806094897305</v>
      </c>
      <c r="F216" s="1">
        <f t="shared" si="36"/>
        <v>26</v>
      </c>
      <c r="G216" s="3">
        <f t="shared" si="37"/>
        <v>604.6500000000002</v>
      </c>
      <c r="H216" s="1">
        <f>INDEX(Data!F$21:F$220,Graph!M216)</f>
        <v>0</v>
      </c>
      <c r="I216" s="1">
        <f>INDEX(Data!G$21:G$220,Graph!M216)</f>
        <v>0.3</v>
      </c>
      <c r="J216">
        <f t="shared" si="34"/>
        <v>0.15</v>
      </c>
      <c r="K216" s="1">
        <f t="shared" si="35"/>
        <v>0</v>
      </c>
      <c r="L216">
        <v>8</v>
      </c>
      <c r="M216">
        <v>29</v>
      </c>
    </row>
    <row r="217" spans="1:13" ht="12.75">
      <c r="A217" s="1" t="str">
        <f>INDEX(Data!B$21:B$220,Graph!M217)</f>
        <v>Belize</v>
      </c>
      <c r="B217" s="1">
        <f t="shared" si="30"/>
        <v>2.7427422636000287</v>
      </c>
      <c r="C217" s="1">
        <f t="shared" si="31"/>
        <v>4561.032</v>
      </c>
      <c r="D217" s="1">
        <f t="shared" si="32"/>
        <v>4561.182</v>
      </c>
      <c r="E217" s="1">
        <f t="shared" si="33"/>
        <v>274299.00480609486</v>
      </c>
      <c r="F217" s="1">
        <f t="shared" si="36"/>
        <v>167</v>
      </c>
      <c r="G217" s="3">
        <f t="shared" si="37"/>
        <v>4561.032</v>
      </c>
      <c r="H217" s="1">
        <f>INDEX(Data!F$21:F$220,Graph!M217)</f>
        <v>2.7427422636000287</v>
      </c>
      <c r="I217" s="1">
        <f>INDEX(Data!G$21:G$220,Graph!M217)</f>
        <v>0.3</v>
      </c>
      <c r="J217">
        <f t="shared" si="34"/>
        <v>0.15</v>
      </c>
      <c r="K217" s="1">
        <f t="shared" si="35"/>
        <v>-0.6801264147348003</v>
      </c>
      <c r="L217">
        <v>8</v>
      </c>
      <c r="M217">
        <v>99</v>
      </c>
    </row>
    <row r="218" spans="1:13" ht="12.75">
      <c r="A218" s="1" t="str">
        <f>INDEX(Data!B$21:B$220,Graph!M218)</f>
        <v>Brunei Darussalam</v>
      </c>
      <c r="B218" s="1">
        <f t="shared" si="30"/>
        <v>0</v>
      </c>
      <c r="C218" s="1">
        <f t="shared" si="31"/>
        <v>616.3500000000001</v>
      </c>
      <c r="D218" s="1">
        <f t="shared" si="32"/>
        <v>616.5000000000001</v>
      </c>
      <c r="E218" s="1">
        <f t="shared" si="33"/>
        <v>33.004806094897305</v>
      </c>
      <c r="F218" s="1">
        <f t="shared" si="36"/>
        <v>30</v>
      </c>
      <c r="G218" s="3">
        <f t="shared" si="37"/>
        <v>616.3500000000001</v>
      </c>
      <c r="H218" s="1">
        <f>INDEX(Data!F$21:F$220,Graph!M218)</f>
        <v>0</v>
      </c>
      <c r="I218" s="1">
        <f>INDEX(Data!G$21:G$220,Graph!M218)</f>
        <v>0.3</v>
      </c>
      <c r="J218">
        <f t="shared" si="34"/>
        <v>0.15</v>
      </c>
      <c r="K218" s="1">
        <f t="shared" si="35"/>
        <v>0</v>
      </c>
      <c r="L218">
        <v>5</v>
      </c>
      <c r="M218">
        <v>33</v>
      </c>
    </row>
    <row r="219" spans="1:13" ht="12.75">
      <c r="A219" s="1" t="str">
        <f>INDEX(Data!B$21:B$220,Graph!M219)</f>
        <v>Iceland</v>
      </c>
      <c r="B219" s="1">
        <f t="shared" si="30"/>
        <v>0</v>
      </c>
      <c r="C219" s="1">
        <f t="shared" si="31"/>
        <v>55.150000000000006</v>
      </c>
      <c r="D219" s="1">
        <f t="shared" si="32"/>
        <v>55.300000000000004</v>
      </c>
      <c r="E219" s="1">
        <f t="shared" si="33"/>
        <v>7.0048060948973045</v>
      </c>
      <c r="F219" s="1">
        <f t="shared" si="36"/>
        <v>5</v>
      </c>
      <c r="G219" s="3">
        <f t="shared" si="37"/>
        <v>55.150000000000006</v>
      </c>
      <c r="H219" s="1">
        <f>INDEX(Data!F$21:F$220,Graph!M219)</f>
        <v>0</v>
      </c>
      <c r="I219" s="1">
        <f>INDEX(Data!G$21:G$220,Graph!M219)</f>
        <v>0.3</v>
      </c>
      <c r="J219">
        <f t="shared" si="34"/>
        <v>0.15</v>
      </c>
      <c r="K219" s="1">
        <f t="shared" si="35"/>
        <v>0</v>
      </c>
      <c r="L219">
        <v>11</v>
      </c>
      <c r="M219">
        <v>7</v>
      </c>
    </row>
    <row r="220" spans="1:13" ht="12.75">
      <c r="A220" s="1" t="str">
        <f>INDEX(Data!B$21:B$220,Graph!M220)</f>
        <v>Maldives</v>
      </c>
      <c r="B220" s="1">
        <f t="shared" si="30"/>
        <v>0.09096412258467595</v>
      </c>
      <c r="C220" s="1">
        <f t="shared" si="31"/>
        <v>3286.7310000000007</v>
      </c>
      <c r="D220" s="1">
        <f t="shared" si="32"/>
        <v>3286.8810000000008</v>
      </c>
      <c r="E220" s="1">
        <f t="shared" si="33"/>
        <v>9084.004806094898</v>
      </c>
      <c r="F220" s="1">
        <f t="shared" si="36"/>
        <v>119</v>
      </c>
      <c r="G220" s="3">
        <f t="shared" si="37"/>
        <v>3286.7310000000007</v>
      </c>
      <c r="H220" s="1">
        <f>INDEX(Data!F$21:F$220,Graph!M220)</f>
        <v>0.09096412258467595</v>
      </c>
      <c r="I220" s="1">
        <f>INDEX(Data!G$21:G$220,Graph!M220)</f>
        <v>0.3</v>
      </c>
      <c r="J220">
        <f t="shared" si="34"/>
        <v>0.15</v>
      </c>
      <c r="K220" s="1">
        <f t="shared" si="35"/>
        <v>-0.0017609075978781141</v>
      </c>
      <c r="L220">
        <v>4</v>
      </c>
      <c r="M220">
        <v>84</v>
      </c>
    </row>
    <row r="221" spans="1:13" ht="12.75">
      <c r="A221" s="1" t="str">
        <f>INDEX(Data!B$21:B$220,Graph!M221)</f>
        <v>Western Sahara</v>
      </c>
      <c r="B221" s="1">
        <f t="shared" si="30"/>
        <v>0.09272503018255407</v>
      </c>
      <c r="C221" s="1">
        <f t="shared" si="31"/>
        <v>3287.017500000001</v>
      </c>
      <c r="D221" s="1">
        <f t="shared" si="32"/>
        <v>3287.154000000001</v>
      </c>
      <c r="E221" s="1">
        <f t="shared" si="33"/>
        <v>9400.004373546357</v>
      </c>
      <c r="F221" s="1">
        <f t="shared" si="36"/>
        <v>120</v>
      </c>
      <c r="G221" s="3">
        <f t="shared" si="37"/>
        <v>3287.017500000001</v>
      </c>
      <c r="H221" s="1">
        <f>INDEX(Data!F$21:F$220,Graph!M221)</f>
        <v>0.09272503018255407</v>
      </c>
      <c r="I221" s="1">
        <f>INDEX(Data!G$21:G$220,Graph!M221)</f>
        <v>0.273</v>
      </c>
      <c r="J221">
        <f t="shared" si="34"/>
        <v>0.1365</v>
      </c>
      <c r="K221" s="1">
        <f t="shared" si="35"/>
        <v>-0.0017596737993668815</v>
      </c>
      <c r="L221">
        <v>3</v>
      </c>
      <c r="M221">
        <v>200</v>
      </c>
    </row>
    <row r="222" spans="1:13" ht="12.75">
      <c r="A222" s="1" t="str">
        <f>INDEX(Data!B$21:B$220,Graph!M222)</f>
        <v>Samoa</v>
      </c>
      <c r="B222" s="1">
        <f t="shared" si="30"/>
        <v>4.249671007850433</v>
      </c>
      <c r="C222" s="1">
        <f t="shared" si="31"/>
        <v>4724.3820000000005</v>
      </c>
      <c r="D222" s="1">
        <f t="shared" si="32"/>
        <v>4724.482000000001</v>
      </c>
      <c r="E222" s="1">
        <f t="shared" si="33"/>
        <v>424975.0032040633</v>
      </c>
      <c r="F222" s="1">
        <f t="shared" si="36"/>
        <v>172</v>
      </c>
      <c r="G222" s="3">
        <f t="shared" si="37"/>
        <v>4724.3820000000005</v>
      </c>
      <c r="H222" s="1">
        <f>INDEX(Data!F$21:F$220,Graph!M222)</f>
        <v>4.249671007850433</v>
      </c>
      <c r="I222" s="1">
        <f>INDEX(Data!G$21:G$220,Graph!M222)</f>
        <v>0.2</v>
      </c>
      <c r="J222">
        <f t="shared" si="34"/>
        <v>0.1</v>
      </c>
      <c r="K222" s="1">
        <f t="shared" si="35"/>
        <v>-0.3666587467059248</v>
      </c>
      <c r="L222">
        <v>5</v>
      </c>
      <c r="M222">
        <v>75</v>
      </c>
    </row>
    <row r="223" spans="1:13" ht="12.75">
      <c r="A223" s="1" t="str">
        <f>INDEX(Data!B$21:B$220,Graph!M223)</f>
        <v>Sao Tome and Principe</v>
      </c>
      <c r="B223" s="1">
        <f t="shared" si="30"/>
        <v>0.14170453965173876</v>
      </c>
      <c r="C223" s="1">
        <f t="shared" si="31"/>
        <v>3355.0640000000008</v>
      </c>
      <c r="D223" s="1">
        <f t="shared" si="32"/>
        <v>3355.1640000000007</v>
      </c>
      <c r="E223" s="1">
        <f t="shared" si="33"/>
        <v>14223.003204063265</v>
      </c>
      <c r="F223" s="1">
        <f t="shared" si="36"/>
        <v>128</v>
      </c>
      <c r="G223" s="3">
        <f t="shared" si="37"/>
        <v>3355.0640000000008</v>
      </c>
      <c r="H223" s="1">
        <f>INDEX(Data!F$21:F$220,Graph!M223)</f>
        <v>0.14170453965173876</v>
      </c>
      <c r="I223" s="1">
        <f>INDEX(Data!G$21:G$220,Graph!M223)</f>
        <v>0.2</v>
      </c>
      <c r="J223">
        <f t="shared" si="34"/>
        <v>0.1</v>
      </c>
      <c r="K223" s="1">
        <f t="shared" si="35"/>
        <v>-0.0021456578485755384</v>
      </c>
      <c r="L223">
        <v>1</v>
      </c>
      <c r="M223">
        <v>123</v>
      </c>
    </row>
    <row r="224" spans="1:13" ht="12.75">
      <c r="A224" s="1" t="str">
        <f>INDEX(Data!B$21:B$220,Graph!M224)</f>
        <v>Vanuatu</v>
      </c>
      <c r="B224" s="1">
        <f t="shared" si="30"/>
        <v>4.754907410540358</v>
      </c>
      <c r="C224" s="1">
        <f t="shared" si="31"/>
        <v>4724.682</v>
      </c>
      <c r="D224" s="1">
        <f t="shared" si="32"/>
        <v>4724.782</v>
      </c>
      <c r="E224" s="1">
        <f t="shared" si="33"/>
        <v>475529.0032040633</v>
      </c>
      <c r="F224" s="1">
        <f t="shared" si="36"/>
        <v>174</v>
      </c>
      <c r="G224" s="3">
        <f t="shared" si="37"/>
        <v>4724.682</v>
      </c>
      <c r="H224" s="1">
        <f>INDEX(Data!F$21:F$220,Graph!M224)</f>
        <v>4.754907410540358</v>
      </c>
      <c r="I224" s="1">
        <f>INDEX(Data!G$21:G$220,Graph!M224)</f>
        <v>0.2</v>
      </c>
      <c r="J224">
        <f t="shared" si="34"/>
        <v>0.1</v>
      </c>
      <c r="K224" s="1">
        <f t="shared" si="35"/>
        <v>-0.0948452982031327</v>
      </c>
      <c r="L224">
        <v>5</v>
      </c>
      <c r="M224">
        <v>129</v>
      </c>
    </row>
    <row r="225" spans="1:13" ht="12.75">
      <c r="A225" s="1" t="str">
        <f>INDEX(Data!B$21:B$220,Graph!M225)</f>
        <v>Micronesia (F States of)</v>
      </c>
      <c r="B225" s="1">
        <f t="shared" si="30"/>
        <v>5.343737014635948</v>
      </c>
      <c r="C225" s="1">
        <f t="shared" si="31"/>
        <v>5802.238</v>
      </c>
      <c r="D225" s="1">
        <f t="shared" si="32"/>
        <v>5802.292</v>
      </c>
      <c r="E225" s="1">
        <f t="shared" si="33"/>
        <v>534489.0017301942</v>
      </c>
      <c r="F225" s="1">
        <f t="shared" si="36"/>
        <v>179</v>
      </c>
      <c r="G225" s="3">
        <f t="shared" si="37"/>
        <v>5802.238</v>
      </c>
      <c r="H225" s="1">
        <f>INDEX(Data!F$21:F$220,Graph!M225)</f>
        <v>5.343737014635948</v>
      </c>
      <c r="I225" s="1">
        <f>INDEX(Data!G$21:G$220,Graph!M225)</f>
        <v>0.108</v>
      </c>
      <c r="J225">
        <f t="shared" si="34"/>
        <v>0.054</v>
      </c>
      <c r="K225" s="1">
        <f t="shared" si="35"/>
        <v>-0.1426094075286919</v>
      </c>
      <c r="L225">
        <v>5</v>
      </c>
      <c r="M225">
        <v>189</v>
      </c>
    </row>
    <row r="226" spans="1:13" ht="12.75">
      <c r="A226" s="1" t="str">
        <f>INDEX(Data!B$21:B$220,Graph!M226)</f>
        <v>Antigua &amp; Barbuda</v>
      </c>
      <c r="B226" s="1">
        <f t="shared" si="30"/>
        <v>0</v>
      </c>
      <c r="C226" s="1">
        <f t="shared" si="31"/>
        <v>744.3920000000002</v>
      </c>
      <c r="D226" s="1">
        <f t="shared" si="32"/>
        <v>744.4420000000001</v>
      </c>
      <c r="E226" s="1">
        <f t="shared" si="33"/>
        <v>55.00160203163244</v>
      </c>
      <c r="F226" s="1">
        <f t="shared" si="36"/>
        <v>48</v>
      </c>
      <c r="G226" s="3">
        <f t="shared" si="37"/>
        <v>744.3920000000002</v>
      </c>
      <c r="H226" s="1">
        <f>INDEX(Data!F$21:F$220,Graph!M226)</f>
        <v>0</v>
      </c>
      <c r="I226" s="1">
        <f>INDEX(Data!G$21:G$220,Graph!M226)</f>
        <v>0.1</v>
      </c>
      <c r="J226">
        <f t="shared" si="34"/>
        <v>0.05</v>
      </c>
      <c r="K226" s="1">
        <f t="shared" si="35"/>
        <v>0</v>
      </c>
      <c r="L226">
        <v>8</v>
      </c>
      <c r="M226">
        <v>55</v>
      </c>
    </row>
    <row r="227" spans="1:13" ht="12.75">
      <c r="A227" s="1" t="str">
        <f>INDEX(Data!B$21:B$220,Graph!M227)</f>
        <v>Dominica</v>
      </c>
      <c r="B227" s="1">
        <f t="shared" si="30"/>
        <v>0</v>
      </c>
      <c r="C227" s="1">
        <f t="shared" si="31"/>
        <v>1124.692</v>
      </c>
      <c r="D227" s="1">
        <f t="shared" si="32"/>
        <v>1124.742</v>
      </c>
      <c r="E227" s="1">
        <f t="shared" si="33"/>
        <v>95.00160203163243</v>
      </c>
      <c r="F227" s="1">
        <f t="shared" si="36"/>
        <v>72</v>
      </c>
      <c r="G227" s="3">
        <f t="shared" si="37"/>
        <v>1124.692</v>
      </c>
      <c r="H227" s="1">
        <f>INDEX(Data!F$21:F$220,Graph!M227)</f>
        <v>0</v>
      </c>
      <c r="I227" s="1">
        <f>INDEX(Data!G$21:G$220,Graph!M227)</f>
        <v>0.1</v>
      </c>
      <c r="J227">
        <f t="shared" si="34"/>
        <v>0.05</v>
      </c>
      <c r="K227" s="1">
        <f t="shared" si="35"/>
        <v>0</v>
      </c>
      <c r="L227">
        <v>8</v>
      </c>
      <c r="M227">
        <v>95</v>
      </c>
    </row>
    <row r="228" spans="1:13" ht="12.75">
      <c r="A228" s="1" t="str">
        <f>INDEX(Data!B$21:B$220,Graph!M228)</f>
        <v>Grenada</v>
      </c>
      <c r="B228" s="1">
        <f t="shared" si="30"/>
        <v>0</v>
      </c>
      <c r="C228" s="1">
        <f t="shared" si="31"/>
        <v>1124.592</v>
      </c>
      <c r="D228" s="1">
        <f t="shared" si="32"/>
        <v>1124.642</v>
      </c>
      <c r="E228" s="1">
        <f t="shared" si="33"/>
        <v>93.00160203163243</v>
      </c>
      <c r="F228" s="1">
        <f t="shared" si="36"/>
        <v>71</v>
      </c>
      <c r="G228" s="3">
        <f t="shared" si="37"/>
        <v>1124.592</v>
      </c>
      <c r="H228" s="1">
        <f>INDEX(Data!F$21:F$220,Graph!M228)</f>
        <v>0</v>
      </c>
      <c r="I228" s="1">
        <f>INDEX(Data!G$21:G$220,Graph!M228)</f>
        <v>0.1</v>
      </c>
      <c r="J228">
        <f t="shared" si="34"/>
        <v>0.05</v>
      </c>
      <c r="K228" s="1">
        <f t="shared" si="35"/>
        <v>0</v>
      </c>
      <c r="L228">
        <v>8</v>
      </c>
      <c r="M228">
        <v>93</v>
      </c>
    </row>
    <row r="229" spans="1:13" ht="12.75">
      <c r="A229" s="1" t="str">
        <f>INDEX(Data!B$21:B$220,Graph!M229)</f>
        <v>Saint Lucia</v>
      </c>
      <c r="B229" s="1">
        <f t="shared" si="30"/>
        <v>0</v>
      </c>
      <c r="C229" s="1">
        <f t="shared" si="31"/>
        <v>995.4920000000001</v>
      </c>
      <c r="D229" s="1">
        <f t="shared" si="32"/>
        <v>995.542</v>
      </c>
      <c r="E229" s="1">
        <f t="shared" si="33"/>
        <v>71.00160203163243</v>
      </c>
      <c r="F229" s="1">
        <f t="shared" si="36"/>
        <v>59</v>
      </c>
      <c r="G229" s="3">
        <f t="shared" si="37"/>
        <v>995.4920000000001</v>
      </c>
      <c r="H229" s="1">
        <f>INDEX(Data!F$21:F$220,Graph!M229)</f>
        <v>0</v>
      </c>
      <c r="I229" s="1">
        <f>INDEX(Data!G$21:G$220,Graph!M229)</f>
        <v>0.1</v>
      </c>
      <c r="J229">
        <f t="shared" si="34"/>
        <v>0.05</v>
      </c>
      <c r="K229" s="1">
        <f t="shared" si="35"/>
        <v>0</v>
      </c>
      <c r="L229">
        <v>8</v>
      </c>
      <c r="M229">
        <v>71</v>
      </c>
    </row>
    <row r="230" spans="1:13" ht="12.75">
      <c r="A230" s="1" t="str">
        <f>INDEX(Data!B$21:B$220,Graph!M230)</f>
        <v>Saint Vincent &amp; Grenads.</v>
      </c>
      <c r="B230" s="1">
        <f t="shared" si="30"/>
        <v>0</v>
      </c>
      <c r="C230" s="1">
        <f t="shared" si="31"/>
        <v>1025.192</v>
      </c>
      <c r="D230" s="1">
        <f t="shared" si="32"/>
        <v>1025.242</v>
      </c>
      <c r="E230" s="1">
        <f t="shared" si="33"/>
        <v>87.00160203163243</v>
      </c>
      <c r="F230" s="1">
        <f t="shared" si="36"/>
        <v>65</v>
      </c>
      <c r="G230" s="3">
        <f t="shared" si="37"/>
        <v>1025.192</v>
      </c>
      <c r="H230" s="1">
        <f>INDEX(Data!F$21:F$220,Graph!M230)</f>
        <v>0</v>
      </c>
      <c r="I230" s="1">
        <f>INDEX(Data!G$21:G$220,Graph!M230)</f>
        <v>0.1</v>
      </c>
      <c r="J230">
        <f t="shared" si="34"/>
        <v>0.05</v>
      </c>
      <c r="K230" s="1">
        <f t="shared" si="35"/>
        <v>0</v>
      </c>
      <c r="L230">
        <v>8</v>
      </c>
      <c r="M230">
        <v>87</v>
      </c>
    </row>
    <row r="231" spans="1:13" ht="12.75">
      <c r="A231" s="1" t="str">
        <f>INDEX(Data!B$21:B$220,Graph!M231)</f>
        <v>Seychelles</v>
      </c>
      <c r="B231" s="1">
        <f t="shared" si="30"/>
        <v>0</v>
      </c>
      <c r="C231" s="1">
        <f t="shared" si="31"/>
        <v>654.5500000000001</v>
      </c>
      <c r="D231" s="1">
        <f t="shared" si="32"/>
        <v>654.6</v>
      </c>
      <c r="E231" s="1">
        <f t="shared" si="33"/>
        <v>35.00160203163244</v>
      </c>
      <c r="F231" s="1">
        <f t="shared" si="36"/>
        <v>32</v>
      </c>
      <c r="G231" s="3">
        <f t="shared" si="37"/>
        <v>654.5500000000001</v>
      </c>
      <c r="H231" s="1">
        <f>INDEX(Data!F$21:F$220,Graph!M231)</f>
        <v>0</v>
      </c>
      <c r="I231" s="1">
        <f>INDEX(Data!G$21:G$220,Graph!M231)</f>
        <v>0.1</v>
      </c>
      <c r="J231">
        <f t="shared" si="34"/>
        <v>0.05</v>
      </c>
      <c r="K231" s="1">
        <f t="shared" si="35"/>
        <v>0</v>
      </c>
      <c r="L231">
        <v>2</v>
      </c>
      <c r="M231">
        <v>35</v>
      </c>
    </row>
    <row r="232" spans="1:13" ht="12.75">
      <c r="A232" s="1" t="str">
        <f>INDEX(Data!B$21:B$220,Graph!M232)</f>
        <v>Tonga</v>
      </c>
      <c r="B232" s="1">
        <f t="shared" si="30"/>
        <v>4.616329754556358</v>
      </c>
      <c r="C232" s="1">
        <f t="shared" si="31"/>
        <v>4724.532</v>
      </c>
      <c r="D232" s="1">
        <f t="shared" si="32"/>
        <v>4724.582</v>
      </c>
      <c r="E232" s="1">
        <f t="shared" si="33"/>
        <v>461663.00160203164</v>
      </c>
      <c r="F232" s="1">
        <f t="shared" si="36"/>
        <v>173</v>
      </c>
      <c r="G232" s="3">
        <f t="shared" si="37"/>
        <v>4724.532</v>
      </c>
      <c r="H232" s="1">
        <f>INDEX(Data!F$21:F$220,Graph!M232)</f>
        <v>4.616329754556358</v>
      </c>
      <c r="I232" s="1">
        <f>INDEX(Data!G$21:G$220,Graph!M232)</f>
        <v>0.1</v>
      </c>
      <c r="J232">
        <f t="shared" si="34"/>
        <v>0.05</v>
      </c>
      <c r="K232" s="1">
        <f t="shared" si="35"/>
        <v>-0.13857765598400018</v>
      </c>
      <c r="L232">
        <v>5</v>
      </c>
      <c r="M232">
        <v>63</v>
      </c>
    </row>
    <row r="233" spans="1:13" ht="12.75">
      <c r="A233" s="1" t="str">
        <f>INDEX(Data!B$21:B$220,Graph!M233)</f>
        <v>Kiribati</v>
      </c>
      <c r="B233" s="1">
        <f t="shared" si="30"/>
        <v>6.365885236047533</v>
      </c>
      <c r="C233" s="1">
        <f t="shared" si="31"/>
        <v>5803.155500000001</v>
      </c>
      <c r="D233" s="1">
        <f t="shared" si="32"/>
        <v>5803.1990000000005</v>
      </c>
      <c r="E233" s="1">
        <f t="shared" si="33"/>
        <v>636685.0013937675</v>
      </c>
      <c r="F233" s="1">
        <f t="shared" si="36"/>
        <v>182</v>
      </c>
      <c r="G233" s="3">
        <f t="shared" si="37"/>
        <v>5803.155500000001</v>
      </c>
      <c r="H233" s="1">
        <f>INDEX(Data!F$21:F$220,Graph!M233)</f>
        <v>6.365885236047533</v>
      </c>
      <c r="I233" s="1">
        <f>INDEX(Data!G$21:G$220,Graph!M233)</f>
        <v>0.087</v>
      </c>
      <c r="J233">
        <f t="shared" si="34"/>
        <v>0.0435</v>
      </c>
      <c r="K233" s="1">
        <f t="shared" si="35"/>
        <v>-0.5708623274915476</v>
      </c>
      <c r="L233">
        <v>5</v>
      </c>
      <c r="M233">
        <v>185</v>
      </c>
    </row>
    <row r="234" spans="1:13" ht="12.75">
      <c r="A234" s="1" t="str">
        <f>INDEX(Data!B$21:B$220,Graph!M234)</f>
        <v>Andorra</v>
      </c>
      <c r="B234" s="1">
        <f t="shared" si="30"/>
        <v>0</v>
      </c>
      <c r="C234" s="1">
        <f t="shared" si="31"/>
        <v>2724.3765</v>
      </c>
      <c r="D234" s="1">
        <f t="shared" si="32"/>
        <v>2724.411</v>
      </c>
      <c r="E234" s="1">
        <f t="shared" si="33"/>
        <v>179.00110540182638</v>
      </c>
      <c r="F234" s="1">
        <f t="shared" si="36"/>
        <v>95</v>
      </c>
      <c r="G234" s="3">
        <f t="shared" si="37"/>
        <v>2724.3765</v>
      </c>
      <c r="H234" s="1">
        <f>INDEX(Data!F$21:F$220,Graph!M234)</f>
        <v>0</v>
      </c>
      <c r="I234" s="1">
        <f>INDEX(Data!G$21:G$220,Graph!M234)</f>
        <v>0.069</v>
      </c>
      <c r="J234">
        <f t="shared" si="34"/>
        <v>0.0345</v>
      </c>
      <c r="K234" s="1">
        <f t="shared" si="35"/>
        <v>0</v>
      </c>
      <c r="L234">
        <v>11</v>
      </c>
      <c r="M234">
        <v>179</v>
      </c>
    </row>
    <row r="235" spans="1:13" ht="12.75">
      <c r="A235" s="1" t="str">
        <f>INDEX(Data!B$21:B$220,Graph!M235)</f>
        <v>Marshall Islands</v>
      </c>
      <c r="B235" s="1">
        <f t="shared" si="30"/>
        <v>10.028275572198234</v>
      </c>
      <c r="C235" s="1">
        <f t="shared" si="31"/>
        <v>5834.235000000001</v>
      </c>
      <c r="D235" s="1">
        <f t="shared" si="32"/>
        <v>5834.261</v>
      </c>
      <c r="E235" s="1">
        <f t="shared" si="33"/>
        <v>1002988.0008330564</v>
      </c>
      <c r="F235" s="1">
        <f t="shared" si="36"/>
        <v>186</v>
      </c>
      <c r="G235" s="3">
        <f t="shared" si="37"/>
        <v>5834.235000000001</v>
      </c>
      <c r="H235" s="1">
        <f>INDEX(Data!F$21:F$220,Graph!M235)</f>
        <v>10.028275572198234</v>
      </c>
      <c r="I235" s="1">
        <f>INDEX(Data!G$21:G$220,Graph!M235)</f>
        <v>0.052</v>
      </c>
      <c r="J235">
        <f t="shared" si="34"/>
        <v>0.026</v>
      </c>
      <c r="K235" s="1">
        <f t="shared" si="35"/>
        <v>-1.8097908714787252</v>
      </c>
      <c r="L235">
        <v>5</v>
      </c>
      <c r="M235">
        <v>188</v>
      </c>
    </row>
    <row r="236" spans="1:13" ht="12.75">
      <c r="A236" s="1" t="str">
        <f>INDEX(Data!B$21:B$220,Graph!M236)</f>
        <v>Greenland</v>
      </c>
      <c r="B236" s="1">
        <f t="shared" si="30"/>
        <v>0.04213645772691203</v>
      </c>
      <c r="C236" s="1">
        <f t="shared" si="31"/>
        <v>3237.5170000000003</v>
      </c>
      <c r="D236" s="1">
        <f t="shared" si="32"/>
        <v>3237.5420000000004</v>
      </c>
      <c r="E236" s="1">
        <f t="shared" si="33"/>
        <v>4382.000801015816</v>
      </c>
      <c r="F236" s="1">
        <f t="shared" si="36"/>
        <v>112</v>
      </c>
      <c r="G236" s="3">
        <f t="shared" si="37"/>
        <v>3237.5170000000003</v>
      </c>
      <c r="H236" s="1">
        <f>INDEX(Data!F$21:F$220,Graph!M236)</f>
        <v>0.04213645772691203</v>
      </c>
      <c r="I236" s="1">
        <f>INDEX(Data!G$21:G$220,Graph!M236)</f>
        <v>0.05</v>
      </c>
      <c r="J236">
        <f t="shared" si="34"/>
        <v>0.025</v>
      </c>
      <c r="K236" s="1">
        <f t="shared" si="35"/>
        <v>-0.005247160535027544</v>
      </c>
      <c r="L236">
        <v>10</v>
      </c>
      <c r="M236">
        <v>182</v>
      </c>
    </row>
    <row r="237" spans="1:13" ht="12.75">
      <c r="A237" s="1" t="str">
        <f>INDEX(Data!B$21:B$220,Graph!M237)</f>
        <v>Saint Kitts &amp; Nevis</v>
      </c>
      <c r="B237" s="1">
        <f t="shared" si="30"/>
        <v>0</v>
      </c>
      <c r="C237" s="1">
        <f t="shared" si="31"/>
        <v>704.4210000000002</v>
      </c>
      <c r="D237" s="1">
        <f t="shared" si="32"/>
        <v>704.4420000000001</v>
      </c>
      <c r="E237" s="1">
        <f t="shared" si="33"/>
        <v>39.00067285328562</v>
      </c>
      <c r="F237" s="1">
        <f t="shared" si="36"/>
        <v>36</v>
      </c>
      <c r="G237" s="3">
        <f t="shared" si="37"/>
        <v>704.4210000000002</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0</v>
      </c>
      <c r="C238" s="1">
        <f t="shared" si="31"/>
        <v>2746.9689999999996</v>
      </c>
      <c r="D238" s="1">
        <f t="shared" si="32"/>
        <v>2746.9859999999994</v>
      </c>
      <c r="E238" s="1">
        <f t="shared" si="33"/>
        <v>190.00054469075502</v>
      </c>
      <c r="F238" s="1">
        <f t="shared" si="36"/>
        <v>97</v>
      </c>
      <c r="G238" s="3">
        <f t="shared" si="37"/>
        <v>2746.9689999999996</v>
      </c>
      <c r="H238" s="1">
        <f>INDEX(Data!F$21:F$220,Graph!M238)</f>
        <v>0</v>
      </c>
      <c r="I238" s="1">
        <f>INDEX(Data!G$21:G$220,Graph!M238)</f>
        <v>0.034</v>
      </c>
      <c r="J238">
        <f t="shared" si="34"/>
        <v>0.017</v>
      </c>
      <c r="K238" s="1">
        <f t="shared" si="35"/>
        <v>0</v>
      </c>
      <c r="L238">
        <v>11</v>
      </c>
      <c r="M238">
        <v>190</v>
      </c>
    </row>
    <row r="239" spans="1:13" ht="12.75">
      <c r="A239" s="1" t="str">
        <f>INDEX(Data!B$21:B$220,Graph!M239)</f>
        <v>Liechtenstein</v>
      </c>
      <c r="B239" s="1">
        <f t="shared" si="30"/>
        <v>0.0027339219305411123</v>
      </c>
      <c r="C239" s="1">
        <f t="shared" si="31"/>
        <v>3069.5654999999992</v>
      </c>
      <c r="D239" s="1">
        <f t="shared" si="32"/>
        <v>3069.5819999999994</v>
      </c>
      <c r="E239" s="1">
        <f t="shared" si="33"/>
        <v>387.0005286704387</v>
      </c>
      <c r="F239" s="1">
        <f aca="true" t="shared" si="38" ref="F239:F246">RANK(E239,E$47:E$246,1)</f>
        <v>103</v>
      </c>
      <c r="G239" s="3">
        <f aca="true" t="shared" si="39" ref="G239:G246">C239</f>
        <v>3069.5654999999992</v>
      </c>
      <c r="H239" s="1">
        <f>INDEX(Data!F$21:F$220,Graph!M239)</f>
        <v>0.0027339219305411123</v>
      </c>
      <c r="I239" s="1">
        <f>INDEX(Data!G$21:G$220,Graph!M239)</f>
        <v>0.033</v>
      </c>
      <c r="J239">
        <f t="shared" si="34"/>
        <v>0.0165</v>
      </c>
      <c r="K239" s="1">
        <f t="shared" si="35"/>
        <v>-0.0027562811559146234</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2746.9994999999994</v>
      </c>
      <c r="D240" s="1">
        <f aca="true" t="shared" si="42" ref="D240:D246">C240+J240</f>
        <v>2747.0129999999995</v>
      </c>
      <c r="E240" s="1">
        <f aca="true" t="shared" si="43" ref="E240:E247">100*(INT(1000*H240)+I240/I$248)+M240</f>
        <v>195.00043254854074</v>
      </c>
      <c r="F240" s="1">
        <f t="shared" si="38"/>
        <v>98</v>
      </c>
      <c r="G240" s="3">
        <f t="shared" si="39"/>
        <v>2746.9994999999994</v>
      </c>
      <c r="H240" s="1">
        <f>INDEX(Data!F$21:F$220,Graph!M240)</f>
        <v>0</v>
      </c>
      <c r="I240" s="1">
        <f>INDEX(Data!G$21:G$220,Graph!M240)</f>
        <v>0.027</v>
      </c>
      <c r="J240">
        <f aca="true" t="shared" si="44" ref="J240:J246">I240/2</f>
        <v>0.0135</v>
      </c>
      <c r="K240" s="1">
        <f aca="true" t="shared" si="45" ref="K240:K246">IF(F240=200,0,B240-VLOOKUP(F240+1,F$47:H$246,3,FALSE))</f>
        <v>0</v>
      </c>
      <c r="L240">
        <v>11</v>
      </c>
      <c r="M240">
        <v>195</v>
      </c>
    </row>
    <row r="241" spans="1:13" ht="12.75">
      <c r="A241" s="1" t="str">
        <f>INDEX(Data!B$21:B$220,Graph!M241)</f>
        <v>Palau</v>
      </c>
      <c r="B241" s="1">
        <f t="shared" si="40"/>
        <v>5.48634642216464</v>
      </c>
      <c r="C241" s="1">
        <f t="shared" si="41"/>
        <v>5802.302000000001</v>
      </c>
      <c r="D241" s="1">
        <f t="shared" si="42"/>
        <v>5802.312000000001</v>
      </c>
      <c r="E241" s="1">
        <f t="shared" si="43"/>
        <v>548793.0003204064</v>
      </c>
      <c r="F241" s="1">
        <f t="shared" si="38"/>
        <v>180</v>
      </c>
      <c r="G241" s="3">
        <f t="shared" si="39"/>
        <v>5802.302000000001</v>
      </c>
      <c r="H241" s="1">
        <f>INDEX(Data!F$21:F$220,Graph!M241)</f>
        <v>5.48634642216464</v>
      </c>
      <c r="I241" s="1">
        <f>INDEX(Data!G$21:G$220,Graph!M241)</f>
        <v>0.02</v>
      </c>
      <c r="J241">
        <f t="shared" si="44"/>
        <v>0.01</v>
      </c>
      <c r="K241" s="1">
        <f t="shared" si="45"/>
        <v>-0.7404259783607383</v>
      </c>
      <c r="L241">
        <v>5</v>
      </c>
      <c r="M241">
        <v>193</v>
      </c>
    </row>
    <row r="242" spans="1:13" ht="12.75">
      <c r="A242" s="1" t="str">
        <f>INDEX(Data!B$21:B$220,Graph!M242)</f>
        <v>Cook Islands</v>
      </c>
      <c r="B242" s="1">
        <f t="shared" si="40"/>
        <v>2.7313449142357693</v>
      </c>
      <c r="C242" s="1">
        <f t="shared" si="41"/>
        <v>4560.8730000000005</v>
      </c>
      <c r="D242" s="1">
        <f t="shared" si="42"/>
        <v>4560.8820000000005</v>
      </c>
      <c r="E242" s="1">
        <f t="shared" si="43"/>
        <v>273280.0002883657</v>
      </c>
      <c r="F242" s="1">
        <f t="shared" si="38"/>
        <v>166</v>
      </c>
      <c r="G242" s="3">
        <f t="shared" si="39"/>
        <v>4560.8730000000005</v>
      </c>
      <c r="H242" s="1">
        <f>INDEX(Data!F$21:F$220,Graph!M242)</f>
        <v>2.7313449142357693</v>
      </c>
      <c r="I242" s="1">
        <f>INDEX(Data!G$21:G$220,Graph!M242)</f>
        <v>0.018</v>
      </c>
      <c r="J242">
        <f t="shared" si="44"/>
        <v>0.009</v>
      </c>
      <c r="K242" s="1">
        <f t="shared" si="45"/>
        <v>-0.011397349364259401</v>
      </c>
      <c r="L242">
        <v>5</v>
      </c>
      <c r="M242">
        <v>180</v>
      </c>
    </row>
    <row r="243" spans="1:13" ht="12.75">
      <c r="A243" s="1" t="str">
        <f>INDEX(Data!B$21:B$220,Graph!M243)</f>
        <v>Nauru</v>
      </c>
      <c r="B243" s="1">
        <f t="shared" si="40"/>
        <v>13.001253132832076</v>
      </c>
      <c r="C243" s="1">
        <f t="shared" si="41"/>
        <v>5857.767500000001</v>
      </c>
      <c r="D243" s="1">
        <f t="shared" si="42"/>
        <v>5857.774000000001</v>
      </c>
      <c r="E243" s="1">
        <f t="shared" si="43"/>
        <v>1300291.0002082642</v>
      </c>
      <c r="F243" s="1">
        <f t="shared" si="38"/>
        <v>188</v>
      </c>
      <c r="G243" s="3">
        <f t="shared" si="39"/>
        <v>5857.767500000001</v>
      </c>
      <c r="H243" s="1">
        <f>INDEX(Data!F$21:F$220,Graph!M243)</f>
        <v>13.001253132832076</v>
      </c>
      <c r="I243" s="1">
        <f>INDEX(Data!G$21:G$220,Graph!M243)</f>
        <v>0.013</v>
      </c>
      <c r="J243">
        <f t="shared" si="44"/>
        <v>0.0065</v>
      </c>
      <c r="K243" s="1">
        <f t="shared" si="45"/>
        <v>-0.033216541371173136</v>
      </c>
      <c r="L243">
        <v>5</v>
      </c>
      <c r="M243">
        <v>191</v>
      </c>
    </row>
    <row r="244" spans="1:13" ht="12.75">
      <c r="A244" s="1" t="str">
        <f>INDEX(Data!B$21:B$220,Graph!M244)</f>
        <v>Tuvalu</v>
      </c>
      <c r="B244" s="1">
        <f t="shared" si="40"/>
        <v>6.936747563539081</v>
      </c>
      <c r="C244" s="1">
        <f t="shared" si="41"/>
        <v>5803.204000000001</v>
      </c>
      <c r="D244" s="1">
        <f t="shared" si="42"/>
        <v>5803.209000000001</v>
      </c>
      <c r="E244" s="1">
        <f t="shared" si="43"/>
        <v>693799.0001602031</v>
      </c>
      <c r="F244" s="1">
        <f t="shared" si="38"/>
        <v>183</v>
      </c>
      <c r="G244" s="3">
        <f t="shared" si="39"/>
        <v>5803.204000000001</v>
      </c>
      <c r="H244" s="1">
        <f>INDEX(Data!F$21:F$220,Graph!M244)</f>
        <v>6.936747563539081</v>
      </c>
      <c r="I244" s="1">
        <f>INDEX(Data!G$21:G$220,Graph!M244)</f>
        <v>0.01</v>
      </c>
      <c r="J244">
        <f t="shared" si="44"/>
        <v>0.005</v>
      </c>
      <c r="K244" s="1">
        <f t="shared" si="45"/>
        <v>-1.190407401317085</v>
      </c>
      <c r="L244">
        <v>5</v>
      </c>
      <c r="M244">
        <v>199</v>
      </c>
    </row>
    <row r="245" spans="1:13" ht="12.75">
      <c r="A245" s="1" t="str">
        <f>INDEX(Data!B$21:B$220,Graph!M245)</f>
        <v>Niue</v>
      </c>
      <c r="B245" s="1">
        <f t="shared" si="40"/>
        <v>5.332656170644998</v>
      </c>
      <c r="C245" s="1">
        <f t="shared" si="41"/>
        <v>5802.183</v>
      </c>
      <c r="D245" s="1">
        <f t="shared" si="42"/>
        <v>5802.184</v>
      </c>
      <c r="E245" s="1">
        <f t="shared" si="43"/>
        <v>533392.0000320406</v>
      </c>
      <c r="F245" s="1">
        <f t="shared" si="38"/>
        <v>178</v>
      </c>
      <c r="G245" s="3">
        <f t="shared" si="39"/>
        <v>5802.183</v>
      </c>
      <c r="H245" s="1">
        <f>INDEX(Data!F$21:F$220,Graph!M245)</f>
        <v>5.332656170644998</v>
      </c>
      <c r="I245" s="1">
        <f>INDEX(Data!G$21:G$220,Graph!M245)</f>
        <v>0.002</v>
      </c>
      <c r="J245">
        <f t="shared" si="44"/>
        <v>0.001</v>
      </c>
      <c r="K245" s="1">
        <f t="shared" si="45"/>
        <v>-0.011080843990950662</v>
      </c>
      <c r="L245">
        <v>5</v>
      </c>
      <c r="M245">
        <v>192</v>
      </c>
    </row>
    <row r="246" spans="1:13" ht="12.75">
      <c r="A246" s="1" t="str">
        <f>INDEX(Data!B$21:B$220,Graph!M246)</f>
        <v>Holy See</v>
      </c>
      <c r="B246" s="1">
        <f t="shared" si="40"/>
        <v>0.0027339219305411123</v>
      </c>
      <c r="C246" s="1">
        <f t="shared" si="41"/>
        <v>3069.5484999999994</v>
      </c>
      <c r="D246" s="1">
        <f t="shared" si="42"/>
        <v>3069.5489999999995</v>
      </c>
      <c r="E246" s="1">
        <f t="shared" si="43"/>
        <v>383.0000160203163</v>
      </c>
      <c r="F246" s="1">
        <f t="shared" si="38"/>
        <v>102</v>
      </c>
      <c r="G246" s="3">
        <f t="shared" si="39"/>
        <v>3069.5484999999994</v>
      </c>
      <c r="H246" s="1">
        <f>INDEX(Data!F$21:F$220,Graph!M246)</f>
        <v>0.0027339219305411123</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2009-09-08T13:49:47Z</dcterms:modified>
  <cp:category/>
  <cp:version/>
  <cp:contentType/>
  <cp:contentStatus/>
</cp:coreProperties>
</file>